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showInkAnnotation="0" updateLinks="never" codeName="ThisWorkbook"/>
  <mc:AlternateContent xmlns:mc="http://schemas.openxmlformats.org/markup-compatibility/2006">
    <mc:Choice Requires="x15">
      <x15ac:absPath xmlns:x15ac="http://schemas.microsoft.com/office/spreadsheetml/2010/11/ac" url="\\warabiserver\Share2\WCCI_DATA\一般事業関係\事業\会館管理\会館関係\施設申込書\"/>
    </mc:Choice>
  </mc:AlternateContent>
  <xr:revisionPtr revIDLastSave="0" documentId="13_ncr:1_{39B947F3-976A-47BC-A787-99F9050B0616}" xr6:coauthVersionLast="36" xr6:coauthVersionMax="36" xr10:uidLastSave="{00000000-0000-0000-0000-000000000000}"/>
  <workbookProtection workbookAlgorithmName="SHA-512" workbookHashValue="h7xl74kx19kJhOHoxe8hdAtR1M+PIEIph3EqLgHWbOEOoU37aF3HFP+7HtQlpjmxelhnggOeorLReajB33uXhQ==" workbookSaltValue="41NQt121Ge2aVsPsnbE3LQ==" workbookSpinCount="100000" lockStructure="1"/>
  <bookViews>
    <workbookView showSheetTabs="0" xWindow="-120" yWindow="-120" windowWidth="19440" windowHeight="11760" xr2:uid="{00000000-000D-0000-FFFF-FFFF00000000}"/>
  </bookViews>
  <sheets>
    <sheet name="申込書" sheetId="1" r:id="rId1"/>
    <sheet name="Sheet1" sheetId="5" r:id="rId2"/>
  </sheets>
  <externalReferences>
    <externalReference r:id="rId3"/>
    <externalReference r:id="rId4"/>
  </externalReferences>
  <definedNames>
    <definedName name="_xlnm.Print_Area" localSheetId="0">申込書!$A$1:$AG$39</definedName>
    <definedName name="から" localSheetId="0">申込書!#REF!</definedName>
    <definedName name="から">[1]ﾘｽﾄ!$C$2:$C$4</definedName>
    <definedName name="なし" localSheetId="0">申込書!#REF!</definedName>
    <definedName name="会議室" localSheetId="0">申込書!#REF!</definedName>
    <definedName name="会議室">[1]ﾘｽﾄ!$A$2:$A$10</definedName>
    <definedName name="会議名">[1]ﾘｽﾄ!$H$2:$H$30</definedName>
    <definedName name="月" localSheetId="0">申込書!#REF!</definedName>
    <definedName name="月">[1]ﾘｽﾄ!$G$2:$G$15</definedName>
    <definedName name="使用区分" localSheetId="0">申込書!#REF!</definedName>
    <definedName name="使用区分">[1]ﾘｽﾄ!$E$2:$E$11</definedName>
    <definedName name="使用者" localSheetId="0">申込書!#REF!</definedName>
    <definedName name="時間" localSheetId="0">申込書!#REF!</definedName>
    <definedName name="時間">[1]ﾘｽﾄ!$B$2:$B$9</definedName>
    <definedName name="住所" localSheetId="0">申込書!#REF!</definedName>
    <definedName name="住所">[1]ﾘｽﾄ!$J$2:$J$20</definedName>
    <definedName name="申請者" localSheetId="0">申込書!#REF!</definedName>
    <definedName name="入金" localSheetId="0">申込書!#REF!</definedName>
    <definedName name="入金">[1]ﾘｽﾄ!$F$2:$F$14</definedName>
    <definedName name="備品">[2]ﾘｽﾄ!$K$2:$K$21</definedName>
  </definedNames>
  <calcPr calcId="179021"/>
</workbook>
</file>

<file path=xl/calcChain.xml><?xml version="1.0" encoding="utf-8"?>
<calcChain xmlns="http://schemas.openxmlformats.org/spreadsheetml/2006/main">
  <c r="O98" i="5" l="1"/>
  <c r="O96" i="5"/>
  <c r="O94" i="5"/>
  <c r="O92" i="5"/>
  <c r="O90" i="5"/>
  <c r="C98" i="5"/>
  <c r="C96" i="5"/>
  <c r="C94" i="5"/>
  <c r="C92" i="5"/>
  <c r="C90" i="5"/>
  <c r="AA98" i="5"/>
  <c r="AA96" i="5"/>
  <c r="Z98" i="5"/>
  <c r="Z96" i="5"/>
  <c r="Z94" i="5"/>
  <c r="Y98" i="5"/>
  <c r="Y96" i="5"/>
  <c r="X98" i="5"/>
  <c r="X96" i="5"/>
  <c r="X94" i="5"/>
  <c r="X92" i="5"/>
  <c r="P98" i="5" l="1"/>
  <c r="P96" i="5"/>
  <c r="N98" i="5"/>
  <c r="N96" i="5"/>
  <c r="M98" i="5"/>
  <c r="L98" i="5"/>
  <c r="K98" i="5"/>
  <c r="J98" i="5"/>
  <c r="H98" i="5"/>
  <c r="G98" i="5"/>
  <c r="F98" i="5"/>
  <c r="D98" i="5"/>
  <c r="M96" i="5"/>
  <c r="L96" i="5"/>
  <c r="K96" i="5"/>
  <c r="J96" i="5"/>
  <c r="H96" i="5"/>
  <c r="G96" i="5"/>
  <c r="F96" i="5"/>
  <c r="D96" i="5"/>
  <c r="P94" i="5" l="1"/>
  <c r="P92" i="5"/>
  <c r="P90" i="5"/>
  <c r="AA92" i="5" l="1"/>
  <c r="AA94" i="5"/>
  <c r="AA90" i="5"/>
  <c r="Z92" i="5"/>
  <c r="Z90" i="5"/>
  <c r="Y94" i="5"/>
  <c r="Y92" i="5"/>
  <c r="Y90" i="5"/>
  <c r="X90" i="5"/>
  <c r="N94" i="5"/>
  <c r="N92" i="5"/>
  <c r="N90" i="5"/>
  <c r="M94" i="5"/>
  <c r="M92" i="5"/>
  <c r="M90" i="5"/>
  <c r="L94" i="5"/>
  <c r="L92" i="5"/>
  <c r="L90" i="5"/>
  <c r="K94" i="5"/>
  <c r="K92" i="5"/>
  <c r="G94" i="5"/>
  <c r="G92" i="5"/>
  <c r="K90" i="5"/>
  <c r="G90" i="5"/>
  <c r="D92" i="5"/>
  <c r="J94" i="5"/>
  <c r="J92" i="5"/>
  <c r="J90" i="5"/>
  <c r="H94" i="5"/>
  <c r="H92" i="5"/>
  <c r="H90" i="5"/>
  <c r="F94" i="5"/>
  <c r="F92" i="5"/>
  <c r="F90" i="5"/>
  <c r="D94" i="5"/>
  <c r="C11" i="5"/>
  <c r="C13" i="5" l="1"/>
  <c r="D9" i="5"/>
  <c r="C9" i="5"/>
  <c r="B9" i="5"/>
  <c r="C20" i="5" l="1"/>
  <c r="C21" i="5"/>
  <c r="C22" i="5"/>
  <c r="C23" i="5"/>
  <c r="C24" i="5"/>
  <c r="C25" i="5"/>
  <c r="C26" i="5"/>
  <c r="C27" i="5"/>
  <c r="C28" i="5"/>
  <c r="C29" i="5"/>
  <c r="C30" i="5"/>
  <c r="C31" i="5"/>
  <c r="C32" i="5"/>
  <c r="C33" i="5"/>
  <c r="C34" i="5"/>
  <c r="C35" i="5"/>
  <c r="Y11" i="1"/>
  <c r="C18" i="5" s="1"/>
  <c r="D90" i="5" l="1"/>
  <c r="B51" i="5" l="1"/>
  <c r="B49" i="5"/>
  <c r="B52" i="5"/>
  <c r="B50" i="5"/>
  <c r="C17" i="5"/>
  <c r="B37" i="5" s="1"/>
  <c r="C15" i="5"/>
  <c r="C14" i="5"/>
  <c r="C12" i="5"/>
  <c r="B11" i="5"/>
  <c r="B18" i="5"/>
  <c r="D8" i="5"/>
  <c r="C8" i="5"/>
  <c r="B8" i="5"/>
  <c r="D7" i="5"/>
  <c r="C7" i="5"/>
  <c r="B7" i="5"/>
  <c r="D6" i="5"/>
  <c r="C6" i="5"/>
  <c r="B6" i="5"/>
  <c r="C5" i="5"/>
  <c r="D5" i="5"/>
  <c r="B5" i="5"/>
  <c r="B41" i="5" l="1"/>
  <c r="B43" i="5"/>
  <c r="B39" i="5"/>
  <c r="B46" i="5"/>
  <c r="B45" i="5"/>
  <c r="B44" i="5"/>
  <c r="A36" i="1"/>
  <c r="B53" i="5"/>
  <c r="O36" i="1" s="1"/>
  <c r="B40" i="5"/>
  <c r="B38" i="5"/>
  <c r="T96" i="5" l="1"/>
  <c r="T98" i="5"/>
  <c r="R98" i="5"/>
  <c r="R96" i="5"/>
  <c r="T94" i="5"/>
  <c r="T92" i="5"/>
  <c r="T90" i="5"/>
  <c r="R94" i="5"/>
  <c r="R92" i="5"/>
  <c r="R90" i="5"/>
  <c r="B47" i="5"/>
  <c r="H36" i="1" l="1"/>
  <c r="S96" i="5" l="1"/>
  <c r="S94" i="5"/>
  <c r="S98" i="5"/>
  <c r="S90" i="5"/>
  <c r="S92" i="5"/>
  <c r="V36" i="1"/>
  <c r="U96" i="5" l="1"/>
  <c r="U98" i="5"/>
  <c r="U94" i="5"/>
  <c r="U92" i="5"/>
  <c r="U90" i="5"/>
</calcChain>
</file>

<file path=xl/sharedStrings.xml><?xml version="1.0" encoding="utf-8"?>
<sst xmlns="http://schemas.openxmlformats.org/spreadsheetml/2006/main" count="302" uniqueCount="143">
  <si>
    <t>　</t>
    <phoneticPr fontId="2"/>
  </si>
  <si>
    <t>蕨商工会議所コミュニティ施設管理委員会</t>
    <rPh sb="0" eb="6">
      <t>ワ</t>
    </rPh>
    <rPh sb="12" eb="14">
      <t>シセツ</t>
    </rPh>
    <rPh sb="14" eb="16">
      <t>カンリ</t>
    </rPh>
    <rPh sb="16" eb="19">
      <t>イインカイ</t>
    </rPh>
    <phoneticPr fontId="2"/>
  </si>
  <si>
    <t>住所</t>
    <rPh sb="0" eb="2">
      <t>ジュウショ</t>
    </rPh>
    <phoneticPr fontId="2"/>
  </si>
  <si>
    <t>様</t>
    <rPh sb="0" eb="1">
      <t>サマ</t>
    </rPh>
    <phoneticPr fontId="2"/>
  </si>
  <si>
    <t>　</t>
    <phoneticPr fontId="2"/>
  </si>
  <si>
    <t>蕨商工会議所コミュニティ施設使用申込書</t>
    <rPh sb="0" eb="6">
      <t>ワ</t>
    </rPh>
    <rPh sb="12" eb="14">
      <t>シセツ</t>
    </rPh>
    <rPh sb="14" eb="16">
      <t>シヨウ</t>
    </rPh>
    <rPh sb="16" eb="19">
      <t>モウシコミショ</t>
    </rPh>
    <phoneticPr fontId="2"/>
  </si>
  <si>
    <t>申込日</t>
    <rPh sb="0" eb="2">
      <t>モウシコミ</t>
    </rPh>
    <rPh sb="2" eb="3">
      <t>ヒ</t>
    </rPh>
    <phoneticPr fontId="2"/>
  </si>
  <si>
    <t>月</t>
    <rPh sb="0" eb="1">
      <t>ツキ</t>
    </rPh>
    <phoneticPr fontId="2"/>
  </si>
  <si>
    <t>事業所名
団体名</t>
    <rPh sb="0" eb="3">
      <t>ジギョウショ</t>
    </rPh>
    <rPh sb="3" eb="4">
      <t>メイ</t>
    </rPh>
    <rPh sb="5" eb="7">
      <t>ダンタイ</t>
    </rPh>
    <rPh sb="7" eb="8">
      <t>メイ</t>
    </rPh>
    <phoneticPr fontId="2"/>
  </si>
  <si>
    <t>代表者名</t>
    <rPh sb="0" eb="3">
      <t>ダ</t>
    </rPh>
    <rPh sb="3" eb="4">
      <t>メイ</t>
    </rPh>
    <phoneticPr fontId="2"/>
  </si>
  <si>
    <t>申請者</t>
    <rPh sb="0" eb="3">
      <t>シンセイシャ</t>
    </rPh>
    <phoneticPr fontId="2"/>
  </si>
  <si>
    <t>電話</t>
    <rPh sb="0" eb="2">
      <t>デンワ</t>
    </rPh>
    <phoneticPr fontId="2"/>
  </si>
  <si>
    <t>施設利用日</t>
    <rPh sb="0" eb="2">
      <t>シセツ</t>
    </rPh>
    <rPh sb="2" eb="4">
      <t>リヨウ</t>
    </rPh>
    <rPh sb="4" eb="5">
      <t>ビ</t>
    </rPh>
    <phoneticPr fontId="2"/>
  </si>
  <si>
    <t>使用施設名
（定員）</t>
    <rPh sb="0" eb="2">
      <t>シヨウ</t>
    </rPh>
    <rPh sb="2" eb="4">
      <t>シセツ</t>
    </rPh>
    <rPh sb="4" eb="5">
      <t>メイ</t>
    </rPh>
    <rPh sb="7" eb="9">
      <t>テイイン</t>
    </rPh>
    <phoneticPr fontId="2"/>
  </si>
  <si>
    <t>午　前</t>
    <rPh sb="0" eb="1">
      <t>ウマ</t>
    </rPh>
    <rPh sb="2" eb="3">
      <t>マエ</t>
    </rPh>
    <phoneticPr fontId="2"/>
  </si>
  <si>
    <t>午　後</t>
    <rPh sb="0" eb="1">
      <t>ウマ</t>
    </rPh>
    <rPh sb="2" eb="3">
      <t>アト</t>
    </rPh>
    <phoneticPr fontId="2"/>
  </si>
  <si>
    <t>9:00～12:00</t>
    <phoneticPr fontId="2"/>
  </si>
  <si>
    <t>夜　間</t>
    <rPh sb="0" eb="1">
      <t>ヨル</t>
    </rPh>
    <rPh sb="2" eb="3">
      <t>アイダ</t>
    </rPh>
    <phoneticPr fontId="2"/>
  </si>
  <si>
    <t>13:00～17:00</t>
    <phoneticPr fontId="2"/>
  </si>
  <si>
    <t>17:00～21:45</t>
    <phoneticPr fontId="2"/>
  </si>
  <si>
    <t>２
階</t>
    <rPh sb="2" eb="3">
      <t>カイ</t>
    </rPh>
    <phoneticPr fontId="2"/>
  </si>
  <si>
    <t>３
階</t>
    <rPh sb="2" eb="3">
      <t>カイ</t>
    </rPh>
    <phoneticPr fontId="2"/>
  </si>
  <si>
    <t>使用者区分</t>
    <rPh sb="0" eb="2">
      <t>シヨウ</t>
    </rPh>
    <rPh sb="2" eb="3">
      <t>シャ</t>
    </rPh>
    <rPh sb="3" eb="5">
      <t>クブン</t>
    </rPh>
    <phoneticPr fontId="2"/>
  </si>
  <si>
    <t>使用目的</t>
    <rPh sb="0" eb="2">
      <t>シヨウ</t>
    </rPh>
    <rPh sb="2" eb="4">
      <t>モクテキ</t>
    </rPh>
    <phoneticPr fontId="2"/>
  </si>
  <si>
    <t>使　用　時　間　帯(使用料)</t>
    <rPh sb="0" eb="1">
      <t>ツカ</t>
    </rPh>
    <rPh sb="2" eb="3">
      <t>ヨウ</t>
    </rPh>
    <rPh sb="4" eb="5">
      <t>トキ</t>
    </rPh>
    <rPh sb="6" eb="7">
      <t>アイダ</t>
    </rPh>
    <rPh sb="8" eb="9">
      <t>タイ</t>
    </rPh>
    <rPh sb="10" eb="13">
      <t>シヨウリョウ</t>
    </rPh>
    <phoneticPr fontId="2"/>
  </si>
  <si>
    <t>施設使用料</t>
    <phoneticPr fontId="2"/>
  </si>
  <si>
    <t>割増料</t>
    <phoneticPr fontId="2"/>
  </si>
  <si>
    <t>付属設備使用料</t>
    <phoneticPr fontId="2"/>
  </si>
  <si>
    <t>合計</t>
    <phoneticPr fontId="2"/>
  </si>
  <si>
    <t>使用日</t>
    <rPh sb="0" eb="3">
      <t>シヨウビ</t>
    </rPh>
    <phoneticPr fontId="2"/>
  </si>
  <si>
    <t>※　土・日・祝祭日の会員の使用料は、２割増です。
　 　土・日・祝祭日の非会員の使用料は、６割増です。</t>
    <rPh sb="2" eb="3">
      <t>ツチ</t>
    </rPh>
    <rPh sb="4" eb="5">
      <t>ヒ</t>
    </rPh>
    <rPh sb="6" eb="7">
      <t>シュク</t>
    </rPh>
    <rPh sb="7" eb="9">
      <t>サイジツ</t>
    </rPh>
    <rPh sb="10" eb="12">
      <t>カイイン</t>
    </rPh>
    <rPh sb="13" eb="16">
      <t>シヨウリョウ</t>
    </rPh>
    <rPh sb="19" eb="21">
      <t>ワリマシ</t>
    </rPh>
    <rPh sb="28" eb="29">
      <t>ド</t>
    </rPh>
    <rPh sb="30" eb="31">
      <t>ニチ</t>
    </rPh>
    <rPh sb="32" eb="35">
      <t>シュクサイジツ</t>
    </rPh>
    <rPh sb="36" eb="39">
      <t>ヒカイイン</t>
    </rPh>
    <rPh sb="40" eb="43">
      <t>シヨウリョウ</t>
    </rPh>
    <rPh sb="46" eb="48">
      <t>ワリマシ</t>
    </rPh>
    <phoneticPr fontId="2"/>
  </si>
  <si>
    <t>※　平日の非会員の使用料は、３割増です。</t>
    <rPh sb="2" eb="4">
      <t>ヘイジツ</t>
    </rPh>
    <rPh sb="5" eb="8">
      <t>ヒカイイン</t>
    </rPh>
    <rPh sb="9" eb="12">
      <t>シヨウリョウ</t>
    </rPh>
    <rPh sb="15" eb="16">
      <t>ワリ</t>
    </rPh>
    <rPh sb="16" eb="17">
      <t>マ</t>
    </rPh>
    <phoneticPr fontId="2"/>
  </si>
  <si>
    <t>※　使用料は、消費税を含んだ金額です。</t>
    <rPh sb="2" eb="5">
      <t>シヨウリョウ</t>
    </rPh>
    <rPh sb="7" eb="10">
      <t>ショウヒゼイ</t>
    </rPh>
    <rPh sb="11" eb="12">
      <t>フク</t>
    </rPh>
    <rPh sb="14" eb="16">
      <t>キンガク</t>
    </rPh>
    <phoneticPr fontId="2"/>
  </si>
  <si>
    <t>２階会議室
（２０名）</t>
    <rPh sb="1" eb="2">
      <t>カイ</t>
    </rPh>
    <rPh sb="2" eb="5">
      <t>カイギシツ</t>
    </rPh>
    <rPh sb="9" eb="10">
      <t>メイ</t>
    </rPh>
    <phoneticPr fontId="2"/>
  </si>
  <si>
    <t>3階多目的ﾎｰﾙB
（１０名）</t>
    <rPh sb="13" eb="14">
      <t>メイ</t>
    </rPh>
    <phoneticPr fontId="2"/>
  </si>
  <si>
    <t>3階多目的ﾎｰﾙA
（３０名）</t>
    <rPh sb="13" eb="14">
      <t>メイ</t>
    </rPh>
    <phoneticPr fontId="2"/>
  </si>
  <si>
    <t>（</t>
    <phoneticPr fontId="2"/>
  </si>
  <si>
    <t>）</t>
    <phoneticPr fontId="2"/>
  </si>
  <si>
    <t xml:space="preserve">　　　 　　      </t>
    <phoneticPr fontId="2"/>
  </si>
  <si>
    <t>午　前</t>
    <phoneticPr fontId="2"/>
  </si>
  <si>
    <t>午　後</t>
    <phoneticPr fontId="2"/>
  </si>
  <si>
    <t>夜　間</t>
    <phoneticPr fontId="2"/>
  </si>
  <si>
    <t>1階会議室</t>
  </si>
  <si>
    <t>-</t>
    <phoneticPr fontId="2"/>
  </si>
  <si>
    <t>2階応接室</t>
    <phoneticPr fontId="2"/>
  </si>
  <si>
    <t>2階研修室</t>
    <phoneticPr fontId="2"/>
  </si>
  <si>
    <t>2階会議室</t>
  </si>
  <si>
    <t>3階多目的ﾎｰﾙAＢ</t>
    <phoneticPr fontId="2"/>
  </si>
  <si>
    <t>3階多目的ﾎｰﾙＡ</t>
    <phoneticPr fontId="2"/>
  </si>
  <si>
    <t>3階多目的ﾎｰﾙＢ</t>
    <phoneticPr fontId="2"/>
  </si>
  <si>
    <t>〇</t>
    <phoneticPr fontId="2"/>
  </si>
  <si>
    <t>会員</t>
    <rPh sb="0" eb="2">
      <t>カイイン</t>
    </rPh>
    <phoneticPr fontId="2"/>
  </si>
  <si>
    <t>非会員</t>
    <rPh sb="0" eb="1">
      <t>ヒ</t>
    </rPh>
    <rPh sb="1" eb="3">
      <t>カイイン</t>
    </rPh>
    <phoneticPr fontId="2"/>
  </si>
  <si>
    <t>関係団体</t>
    <rPh sb="0" eb="2">
      <t>カンケイ</t>
    </rPh>
    <rPh sb="2" eb="4">
      <t>ダンタイ</t>
    </rPh>
    <phoneticPr fontId="2"/>
  </si>
  <si>
    <t>一般会員</t>
    <rPh sb="0" eb="2">
      <t>イッパン</t>
    </rPh>
    <rPh sb="2" eb="4">
      <t>カイイン</t>
    </rPh>
    <phoneticPr fontId="2"/>
  </si>
  <si>
    <t>官公庁</t>
    <rPh sb="0" eb="3">
      <t>カンコウチョウ</t>
    </rPh>
    <phoneticPr fontId="2"/>
  </si>
  <si>
    <t>土曜日</t>
    <rPh sb="0" eb="3">
      <t>ドヨウビ</t>
    </rPh>
    <phoneticPr fontId="2"/>
  </si>
  <si>
    <t>日曜日</t>
    <rPh sb="0" eb="3">
      <t>ニチヨウビ</t>
    </rPh>
    <phoneticPr fontId="2"/>
  </si>
  <si>
    <t>元旦</t>
    <rPh sb="0" eb="2">
      <t>ガンタン</t>
    </rPh>
    <phoneticPr fontId="2"/>
  </si>
  <si>
    <t>成人の日</t>
    <rPh sb="0" eb="2">
      <t>セイジン</t>
    </rPh>
    <rPh sb="3" eb="4">
      <t>ヒ</t>
    </rPh>
    <phoneticPr fontId="2"/>
  </si>
  <si>
    <t>建国記念日</t>
    <rPh sb="0" eb="2">
      <t>ケンコク</t>
    </rPh>
    <rPh sb="2" eb="5">
      <t>キネンビ</t>
    </rPh>
    <phoneticPr fontId="2"/>
  </si>
  <si>
    <t>天皇誕生日</t>
    <rPh sb="0" eb="2">
      <t>テンノウ</t>
    </rPh>
    <rPh sb="2" eb="5">
      <t>タンジョウビ</t>
    </rPh>
    <phoneticPr fontId="2"/>
  </si>
  <si>
    <t>春分の日</t>
    <rPh sb="0" eb="2">
      <t>シュンブン</t>
    </rPh>
    <rPh sb="3" eb="4">
      <t>ヒ</t>
    </rPh>
    <phoneticPr fontId="2"/>
  </si>
  <si>
    <t>昭和の日</t>
    <rPh sb="0" eb="2">
      <t>ショウワ</t>
    </rPh>
    <rPh sb="3" eb="4">
      <t>ヒ</t>
    </rPh>
    <phoneticPr fontId="2"/>
  </si>
  <si>
    <t>憲法記念日</t>
    <rPh sb="0" eb="2">
      <t>ケンポウ</t>
    </rPh>
    <rPh sb="2" eb="5">
      <t>キネンビ</t>
    </rPh>
    <phoneticPr fontId="2"/>
  </si>
  <si>
    <t>みどりの日</t>
    <rPh sb="4" eb="5">
      <t>ヒ</t>
    </rPh>
    <phoneticPr fontId="2"/>
  </si>
  <si>
    <t>子供の日</t>
    <rPh sb="0" eb="2">
      <t>コドモ</t>
    </rPh>
    <rPh sb="3" eb="4">
      <t>ヒ</t>
    </rPh>
    <phoneticPr fontId="2"/>
  </si>
  <si>
    <t>海の日</t>
    <rPh sb="0" eb="1">
      <t>ウミ</t>
    </rPh>
    <rPh sb="2" eb="3">
      <t>ヒ</t>
    </rPh>
    <phoneticPr fontId="2"/>
  </si>
  <si>
    <t>山の日</t>
    <rPh sb="0" eb="1">
      <t>ヤマ</t>
    </rPh>
    <rPh sb="2" eb="3">
      <t>ヒ</t>
    </rPh>
    <phoneticPr fontId="2"/>
  </si>
  <si>
    <t>敬老の日</t>
    <rPh sb="0" eb="2">
      <t>ケイロウ</t>
    </rPh>
    <rPh sb="3" eb="4">
      <t>ヒ</t>
    </rPh>
    <phoneticPr fontId="2"/>
  </si>
  <si>
    <t>秋分の日</t>
    <rPh sb="0" eb="2">
      <t>シュウブン</t>
    </rPh>
    <rPh sb="3" eb="4">
      <t>ヒ</t>
    </rPh>
    <phoneticPr fontId="2"/>
  </si>
  <si>
    <t>スポーツの日</t>
    <rPh sb="5" eb="6">
      <t>ヒ</t>
    </rPh>
    <phoneticPr fontId="2"/>
  </si>
  <si>
    <t>文化の日</t>
    <rPh sb="0" eb="2">
      <t>ブンカ</t>
    </rPh>
    <rPh sb="3" eb="4">
      <t>ヒ</t>
    </rPh>
    <phoneticPr fontId="2"/>
  </si>
  <si>
    <t>勤労感謝の日</t>
    <rPh sb="0" eb="2">
      <t>キンロウ</t>
    </rPh>
    <rPh sb="2" eb="4">
      <t>カンシャ</t>
    </rPh>
    <rPh sb="5" eb="6">
      <t>ヒ</t>
    </rPh>
    <phoneticPr fontId="2"/>
  </si>
  <si>
    <t>会員かつ土日祝</t>
    <rPh sb="0" eb="2">
      <t>カイイン</t>
    </rPh>
    <rPh sb="4" eb="6">
      <t>ドニチ</t>
    </rPh>
    <rPh sb="6" eb="7">
      <t>シュク</t>
    </rPh>
    <phoneticPr fontId="2"/>
  </si>
  <si>
    <t>非会員かつ土日祝</t>
    <rPh sb="0" eb="1">
      <t>ヒ</t>
    </rPh>
    <rPh sb="1" eb="3">
      <t>カイイン</t>
    </rPh>
    <rPh sb="5" eb="7">
      <t>ドニチ</t>
    </rPh>
    <rPh sb="7" eb="8">
      <t>シュク</t>
    </rPh>
    <phoneticPr fontId="2"/>
  </si>
  <si>
    <t>関係団体かつ土日祝</t>
    <rPh sb="0" eb="2">
      <t>カンケイ</t>
    </rPh>
    <rPh sb="2" eb="4">
      <t>ダンタイ</t>
    </rPh>
    <rPh sb="6" eb="8">
      <t>ドニチ</t>
    </rPh>
    <rPh sb="8" eb="9">
      <t>シュク</t>
    </rPh>
    <phoneticPr fontId="2"/>
  </si>
  <si>
    <t>一般市民かつ土日祝</t>
    <rPh sb="0" eb="2">
      <t>イッパン</t>
    </rPh>
    <rPh sb="2" eb="4">
      <t>シミン</t>
    </rPh>
    <rPh sb="6" eb="8">
      <t>ドニチ</t>
    </rPh>
    <rPh sb="8" eb="9">
      <t>シュク</t>
    </rPh>
    <phoneticPr fontId="2"/>
  </si>
  <si>
    <t>官公庁かつ土日祝</t>
    <rPh sb="0" eb="3">
      <t>カンコウチョウ</t>
    </rPh>
    <rPh sb="5" eb="7">
      <t>ドニチ</t>
    </rPh>
    <rPh sb="7" eb="8">
      <t>シュク</t>
    </rPh>
    <phoneticPr fontId="2"/>
  </si>
  <si>
    <t>一般市民</t>
    <rPh sb="0" eb="2">
      <t>イッパン</t>
    </rPh>
    <rPh sb="2" eb="4">
      <t>シミン</t>
    </rPh>
    <phoneticPr fontId="2"/>
  </si>
  <si>
    <t>×</t>
    <phoneticPr fontId="2"/>
  </si>
  <si>
    <t>合計</t>
    <rPh sb="0" eb="2">
      <t>ゴウケイ</t>
    </rPh>
    <phoneticPr fontId="2"/>
  </si>
  <si>
    <t>２Fマイク</t>
    <phoneticPr fontId="2"/>
  </si>
  <si>
    <t>２Fプロジェクター</t>
    <phoneticPr fontId="2"/>
  </si>
  <si>
    <t>３Fプロジェクター</t>
  </si>
  <si>
    <t>３Fマイク</t>
  </si>
  <si>
    <t>会議</t>
    <rPh sb="0" eb="2">
      <t>カイギ</t>
    </rPh>
    <phoneticPr fontId="2"/>
  </si>
  <si>
    <t>業種組合
　　（関係団体）</t>
    <rPh sb="0" eb="2">
      <t>ギョウシュ</t>
    </rPh>
    <rPh sb="2" eb="4">
      <t>クミアイ</t>
    </rPh>
    <rPh sb="8" eb="10">
      <t>カンケイ</t>
    </rPh>
    <rPh sb="10" eb="12">
      <t>ダンタイ</t>
    </rPh>
    <phoneticPr fontId="2"/>
  </si>
  <si>
    <t>宴席　</t>
    <rPh sb="0" eb="2">
      <t>エンセキ</t>
    </rPh>
    <phoneticPr fontId="2"/>
  </si>
  <si>
    <t>展示販売</t>
    <rPh sb="0" eb="2">
      <t>テンジ</t>
    </rPh>
    <rPh sb="2" eb="4">
      <t>ハンバイ</t>
    </rPh>
    <phoneticPr fontId="2"/>
  </si>
  <si>
    <t>研修会
セミナー</t>
    <rPh sb="0" eb="3">
      <t>ケンシュウカイ</t>
    </rPh>
    <phoneticPr fontId="2"/>
  </si>
  <si>
    <t>競技会等</t>
    <rPh sb="0" eb="3">
      <t>キョウギカイ</t>
    </rPh>
    <rPh sb="3" eb="4">
      <t>トウ</t>
    </rPh>
    <phoneticPr fontId="2"/>
  </si>
  <si>
    <t>リスト</t>
    <phoneticPr fontId="2"/>
  </si>
  <si>
    <t>時間</t>
    <rPh sb="0" eb="2">
      <t>ジカン</t>
    </rPh>
    <phoneticPr fontId="2"/>
  </si>
  <si>
    <t>　　　　　　　上段　　　会議名等（１階案内板表示）</t>
    <rPh sb="7" eb="9">
      <t>ジョウダン</t>
    </rPh>
    <phoneticPr fontId="2"/>
  </si>
  <si>
    <t>E-mail</t>
    <phoneticPr fontId="2"/>
  </si>
  <si>
    <t>NO</t>
    <phoneticPr fontId="2"/>
  </si>
  <si>
    <t>曜
日</t>
    <rPh sb="0" eb="1">
      <t>ヨウ</t>
    </rPh>
    <rPh sb="2" eb="3">
      <t>ヒ</t>
    </rPh>
    <phoneticPr fontId="2"/>
  </si>
  <si>
    <t>時間区分</t>
    <rPh sb="0" eb="2">
      <t>ジカン</t>
    </rPh>
    <rPh sb="2" eb="4">
      <t>クブン</t>
    </rPh>
    <phoneticPr fontId="2"/>
  </si>
  <si>
    <t>入館時間</t>
    <rPh sb="0" eb="2">
      <t>ニュウカン</t>
    </rPh>
    <rPh sb="2" eb="4">
      <t>ジカン</t>
    </rPh>
    <phoneticPr fontId="2"/>
  </si>
  <si>
    <t>案内板</t>
    <rPh sb="0" eb="2">
      <t>アンナイ</t>
    </rPh>
    <rPh sb="2" eb="3">
      <t>イタ</t>
    </rPh>
    <phoneticPr fontId="2"/>
  </si>
  <si>
    <t>表示</t>
    <rPh sb="0" eb="2">
      <t>ヒョウジ</t>
    </rPh>
    <phoneticPr fontId="2"/>
  </si>
  <si>
    <t>時間</t>
    <rPh sb="0" eb="2">
      <t>ジカン</t>
    </rPh>
    <phoneticPr fontId="2"/>
  </si>
  <si>
    <t>退館時間</t>
    <rPh sb="0" eb="2">
      <t>タイカン</t>
    </rPh>
    <rPh sb="2" eb="4">
      <t>ジカン</t>
    </rPh>
    <phoneticPr fontId="2"/>
  </si>
  <si>
    <t>会議等の名称</t>
    <rPh sb="0" eb="2">
      <t>カイギ</t>
    </rPh>
    <rPh sb="2" eb="3">
      <t>トウ</t>
    </rPh>
    <rPh sb="4" eb="6">
      <t>メイショウ</t>
    </rPh>
    <phoneticPr fontId="2"/>
  </si>
  <si>
    <t>事業所名
団体者名</t>
    <rPh sb="0" eb="3">
      <t>ジギョウショ</t>
    </rPh>
    <rPh sb="3" eb="4">
      <t>メイ</t>
    </rPh>
    <rPh sb="5" eb="7">
      <t>ダンタイ</t>
    </rPh>
    <rPh sb="7" eb="8">
      <t>シャ</t>
    </rPh>
    <rPh sb="8" eb="9">
      <t>メイ</t>
    </rPh>
    <phoneticPr fontId="2"/>
  </si>
  <si>
    <t>申請者名</t>
    <rPh sb="0" eb="3">
      <t>シンセイシャ</t>
    </rPh>
    <rPh sb="3" eb="4">
      <t>メイ</t>
    </rPh>
    <phoneticPr fontId="2"/>
  </si>
  <si>
    <t>使用者
区分</t>
    <rPh sb="0" eb="3">
      <t>シヨウシャ</t>
    </rPh>
    <rPh sb="4" eb="6">
      <t>クブン</t>
    </rPh>
    <phoneticPr fontId="2"/>
  </si>
  <si>
    <t>使用
区分</t>
    <rPh sb="0" eb="2">
      <t>シヨウ</t>
    </rPh>
    <rPh sb="3" eb="5">
      <t>クブン</t>
    </rPh>
    <phoneticPr fontId="2"/>
  </si>
  <si>
    <t>人数</t>
    <rPh sb="0" eb="2">
      <t>ニンズウ</t>
    </rPh>
    <phoneticPr fontId="2"/>
  </si>
  <si>
    <t>使用料</t>
    <rPh sb="0" eb="3">
      <t>シヨウリョウ</t>
    </rPh>
    <phoneticPr fontId="2"/>
  </si>
  <si>
    <t>割増料</t>
    <rPh sb="0" eb="2">
      <t>ワリマシ</t>
    </rPh>
    <rPh sb="2" eb="3">
      <t>リョウ</t>
    </rPh>
    <phoneticPr fontId="2"/>
  </si>
  <si>
    <t>付属設備</t>
    <rPh sb="0" eb="2">
      <t>フゾク</t>
    </rPh>
    <rPh sb="2" eb="4">
      <t>セツビ</t>
    </rPh>
    <phoneticPr fontId="2"/>
  </si>
  <si>
    <t>合計金額</t>
    <rPh sb="0" eb="2">
      <t>ゴウケイ</t>
    </rPh>
    <rPh sb="2" eb="4">
      <t>キンガク</t>
    </rPh>
    <phoneticPr fontId="2"/>
  </si>
  <si>
    <t>入
金</t>
    <rPh sb="0" eb="1">
      <t>イ</t>
    </rPh>
    <rPh sb="2" eb="3">
      <t>キン</t>
    </rPh>
    <phoneticPr fontId="2"/>
  </si>
  <si>
    <t>入金日</t>
    <rPh sb="0" eb="2">
      <t>ニュウキン</t>
    </rPh>
    <rPh sb="2" eb="3">
      <t>ヒ</t>
    </rPh>
    <phoneticPr fontId="2"/>
  </si>
  <si>
    <t>郵便番号</t>
    <rPh sb="0" eb="4">
      <t>ユウビンバンゴウ</t>
    </rPh>
    <phoneticPr fontId="2"/>
  </si>
  <si>
    <t>～</t>
  </si>
  <si>
    <t>3階多目的ﾎｰﾙAB
（４０名）</t>
    <rPh sb="14" eb="15">
      <t>メイ</t>
    </rPh>
    <phoneticPr fontId="2"/>
  </si>
  <si>
    <t>ホワイトボード　無料　</t>
    <phoneticPr fontId="2"/>
  </si>
  <si>
    <t>スクリーン　     無料</t>
    <phoneticPr fontId="2"/>
  </si>
  <si>
    <t>～</t>
    <phoneticPr fontId="2"/>
  </si>
  <si>
    <t>下段　使用時間（１階案内板表示）</t>
    <rPh sb="0" eb="2">
      <t>ゲダン</t>
    </rPh>
    <phoneticPr fontId="2"/>
  </si>
  <si>
    <t>入退館時間（土日祝使用者のみ）
開館は入館時間の15分前から</t>
    <rPh sb="0" eb="3">
      <t>ニュウタイカン</t>
    </rPh>
    <rPh sb="1" eb="3">
      <t>タイカン</t>
    </rPh>
    <rPh sb="3" eb="5">
      <t>ジカン</t>
    </rPh>
    <rPh sb="6" eb="8">
      <t>ドニチ</t>
    </rPh>
    <rPh sb="8" eb="9">
      <t>シュク</t>
    </rPh>
    <rPh sb="9" eb="11">
      <t>シヨウ</t>
    </rPh>
    <rPh sb="11" eb="12">
      <t>シャ</t>
    </rPh>
    <rPh sb="16" eb="18">
      <t>カイカン</t>
    </rPh>
    <rPh sb="17" eb="18">
      <t>カン</t>
    </rPh>
    <rPh sb="19" eb="21">
      <t>ニュウカン</t>
    </rPh>
    <rPh sb="21" eb="23">
      <t>ジカン</t>
    </rPh>
    <rPh sb="26" eb="27">
      <t>フン</t>
    </rPh>
    <rPh sb="27" eb="28">
      <t>マエ</t>
    </rPh>
    <phoneticPr fontId="2"/>
  </si>
  <si>
    <t>全館
（６０名）</t>
    <rPh sb="0" eb="2">
      <t>ゼンカン</t>
    </rPh>
    <rPh sb="6" eb="7">
      <t>メイ</t>
    </rPh>
    <phoneticPr fontId="2"/>
  </si>
  <si>
    <t>全館</t>
    <rPh sb="0" eb="2">
      <t>ゼンカン</t>
    </rPh>
    <phoneticPr fontId="2"/>
  </si>
  <si>
    <t>×</t>
    <phoneticPr fontId="2"/>
  </si>
  <si>
    <t>Email</t>
    <phoneticPr fontId="2"/>
  </si>
  <si>
    <t>施設名</t>
    <rPh sb="0" eb="2">
      <t>シセツ</t>
    </rPh>
    <rPh sb="2" eb="3">
      <t>メイ</t>
    </rPh>
    <phoneticPr fontId="2"/>
  </si>
  <si>
    <t>2階会議室</t>
    <rPh sb="1" eb="2">
      <t>カイ</t>
    </rPh>
    <rPh sb="2" eb="5">
      <t>カイギシツ</t>
    </rPh>
    <phoneticPr fontId="2"/>
  </si>
  <si>
    <t>3階多目的ホールAB</t>
    <rPh sb="1" eb="2">
      <t>カイ</t>
    </rPh>
    <rPh sb="2" eb="5">
      <t>タモクテキ</t>
    </rPh>
    <phoneticPr fontId="2"/>
  </si>
  <si>
    <t>3階多目的ホールA</t>
    <rPh sb="1" eb="2">
      <t>カイ</t>
    </rPh>
    <rPh sb="2" eb="5">
      <t>タモクテキ</t>
    </rPh>
    <phoneticPr fontId="2"/>
  </si>
  <si>
    <t>3階多目的ホールB</t>
    <rPh sb="1" eb="2">
      <t>カイ</t>
    </rPh>
    <rPh sb="2" eb="5">
      <t>タモクテキ</t>
    </rPh>
    <phoneticPr fontId="2"/>
  </si>
  <si>
    <t>全館</t>
    <rPh sb="0" eb="2">
      <t>ゼンカン</t>
    </rPh>
    <phoneticPr fontId="2"/>
  </si>
  <si>
    <t>※お支払いは窓口またはお振込みとなります。お振込みをご希望の方は事務局までご連絡ください。</t>
    <rPh sb="2" eb="4">
      <t>シハラ</t>
    </rPh>
    <rPh sb="6" eb="8">
      <t>マドグチ</t>
    </rPh>
    <rPh sb="12" eb="14">
      <t>フリコ</t>
    </rPh>
    <rPh sb="22" eb="24">
      <t>フリコ</t>
    </rPh>
    <rPh sb="27" eb="29">
      <t>キボウ</t>
    </rPh>
    <rPh sb="30" eb="31">
      <t>カタ</t>
    </rPh>
    <rPh sb="32" eb="35">
      <t>ジムキョク</t>
    </rPh>
    <rPh sb="38" eb="40">
      <t>レンラク</t>
    </rPh>
    <phoneticPr fontId="2"/>
  </si>
  <si>
    <t>当所HP上にある使用上の注意事項を読んでからご利用ください。</t>
    <rPh sb="0" eb="2">
      <t>トウショ</t>
    </rPh>
    <rPh sb="4" eb="5">
      <t>ジョウ</t>
    </rPh>
    <rPh sb="8" eb="10">
      <t>シヨウ</t>
    </rPh>
    <rPh sb="10" eb="11">
      <t>ジョウ</t>
    </rPh>
    <rPh sb="12" eb="14">
      <t>チュウイ</t>
    </rPh>
    <rPh sb="14" eb="16">
      <t>ジコウ</t>
    </rPh>
    <rPh sb="17" eb="18">
      <t>ヨ</t>
    </rPh>
    <rPh sb="23" eb="25">
      <t>リヨウ</t>
    </rPh>
    <phoneticPr fontId="2"/>
  </si>
  <si>
    <t>ワイヤレスマイク（２本）・プロジェクター　３,３００円</t>
    <rPh sb="10" eb="11">
      <t>ホン</t>
    </rPh>
    <rPh sb="26" eb="27">
      <t>エン</t>
    </rPh>
    <phoneticPr fontId="2"/>
  </si>
  <si>
    <t xml:space="preserve">付属設備使用料
</t>
    <phoneticPr fontId="2"/>
  </si>
  <si>
    <t>事務局欄</t>
    <rPh sb="0" eb="3">
      <t>ジムキョク</t>
    </rPh>
    <rPh sb="3" eb="4">
      <t>ラン</t>
    </rPh>
    <phoneticPr fontId="2"/>
  </si>
  <si>
    <t>ワイヤレスマイク（２本）　                    １,１００円</t>
    <rPh sb="10" eb="11">
      <t>ホン</t>
    </rPh>
    <rPh sb="38" eb="39">
      <t>エン</t>
    </rPh>
    <phoneticPr fontId="2"/>
  </si>
  <si>
    <t>〒</t>
    <phoneticPr fontId="2"/>
  </si>
  <si>
    <t>事務局   　　　蕨商工会議所　
TEL  ：  ０４８－４３２－２６５５
FAX　：　０４８－４４４－１７８５
Ｅｍａｉｌ：kaikan@warabicci.org</t>
    <rPh sb="0" eb="3">
      <t>ジムキョク</t>
    </rPh>
    <rPh sb="9" eb="15">
      <t>ワ</t>
    </rPh>
    <phoneticPr fontId="2"/>
  </si>
  <si>
    <t>2020.12.11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</si>
</sst>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76" formatCode="0_);[Red]\(0\)"/>
    <numFmt numFmtId="177" formatCode="#,##0&quot;円&quot;"/>
    <numFmt numFmtId="178" formatCode="0.0_ "/>
    <numFmt numFmtId="179" formatCode="0_ "/>
    <numFmt numFmtId="180" formatCode="yyyy/m/d;@"/>
    <numFmt numFmtId="181" formatCode="#,###&quot;月&quot;"/>
    <numFmt numFmtId="182" formatCode="yyyy&quot;年&quot;m&quot;月&quot;d&quot;日&quot;;@"/>
    <numFmt numFmtId="183" formatCode="h:mm;@"/>
    <numFmt numFmtId="184" formatCode="h&quot;時&quot;mm&quot;分&quot;;@"/>
    <numFmt numFmtId="185" formatCode="m&quot;月&quot;d&quot;日&quot;;@"/>
  </numFmts>
  <fonts count="1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u/>
      <sz val="18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0"/>
      <name val="ＭＳ Ｐゴシック"/>
      <family val="3"/>
      <charset val="128"/>
    </font>
    <font>
      <sz val="13"/>
      <name val="ＭＳ Ｐゴシック"/>
      <family val="3"/>
      <charset val="128"/>
    </font>
    <font>
      <sz val="7"/>
      <name val="ＭＳ Ｐゴシック"/>
      <family val="3"/>
      <charset val="128"/>
    </font>
    <font>
      <sz val="18"/>
      <name val="ＭＳ Ｐゴシック"/>
      <family val="3"/>
      <charset val="128"/>
    </font>
    <font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sz val="7.5"/>
      <name val="ＭＳ Ｐゴシック"/>
      <family val="3"/>
      <charset val="128"/>
    </font>
    <font>
      <sz val="9"/>
      <name val="ＭＳ Ｐゴシック"/>
      <family val="3"/>
      <charset val="128"/>
    </font>
    <font>
      <sz val="8.6999999999999993"/>
      <name val="ＭＳ Ｐゴシック"/>
      <family val="3"/>
      <charset val="128"/>
    </font>
    <font>
      <sz val="10.5"/>
      <name val="游明朝"/>
      <family val="1"/>
      <charset val="128"/>
    </font>
    <font>
      <sz val="11"/>
      <name val="ＭＳ 明朝"/>
      <family val="1"/>
      <charset val="128"/>
    </font>
    <font>
      <sz val="20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4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4" tint="0.79998168889431442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DashDot">
        <color auto="1"/>
      </left>
      <right/>
      <top style="mediumDashDot">
        <color auto="1"/>
      </top>
      <bottom style="mediumDashDot">
        <color auto="1"/>
      </bottom>
      <diagonal/>
    </border>
    <border>
      <left/>
      <right/>
      <top style="mediumDashDot">
        <color auto="1"/>
      </top>
      <bottom style="mediumDashDot">
        <color auto="1"/>
      </bottom>
      <diagonal/>
    </border>
    <border>
      <left/>
      <right style="mediumDashDot">
        <color auto="1"/>
      </right>
      <top style="mediumDashDot">
        <color auto="1"/>
      </top>
      <bottom style="mediumDashDot">
        <color auto="1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7" fillId="0" borderId="0" applyNumberFormat="0" applyFill="0" applyBorder="0" applyAlignment="0" applyProtection="0"/>
  </cellStyleXfs>
  <cellXfs count="177">
    <xf numFmtId="0" fontId="0" fillId="0" borderId="0" xfId="0"/>
    <xf numFmtId="0" fontId="0" fillId="0" borderId="0" xfId="0" applyAlignment="1">
      <alignment horizontal="center"/>
    </xf>
    <xf numFmtId="58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4" fillId="0" borderId="0" xfId="0" applyFont="1" applyAlignment="1">
      <alignment horizontal="justify" vertical="center"/>
    </xf>
    <xf numFmtId="0" fontId="0" fillId="0" borderId="0" xfId="0" applyAlignment="1">
      <alignment vertical="center"/>
    </xf>
    <xf numFmtId="0" fontId="14" fillId="0" borderId="0" xfId="0" applyFont="1" applyAlignment="1">
      <alignment vertical="center"/>
    </xf>
    <xf numFmtId="0" fontId="12" fillId="0" borderId="7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left" vertical="center"/>
    </xf>
    <xf numFmtId="0" fontId="5" fillId="3" borderId="5" xfId="0" applyFont="1" applyFill="1" applyBorder="1" applyAlignment="1" applyProtection="1">
      <alignment vertical="center" wrapText="1"/>
      <protection locked="0"/>
    </xf>
    <xf numFmtId="179" fontId="12" fillId="0" borderId="7" xfId="0" applyNumberFormat="1" applyFont="1" applyFill="1" applyBorder="1" applyAlignment="1">
      <alignment horizontal="center" vertical="center"/>
    </xf>
    <xf numFmtId="57" fontId="12" fillId="0" borderId="7" xfId="0" applyNumberFormat="1" applyFont="1" applyFill="1" applyBorder="1" applyAlignment="1">
      <alignment horizontal="center" vertical="center"/>
    </xf>
    <xf numFmtId="57" fontId="12" fillId="0" borderId="7" xfId="0" applyNumberFormat="1" applyFont="1" applyFill="1" applyBorder="1" applyAlignment="1">
      <alignment horizontal="center" vertical="center" wrapText="1"/>
    </xf>
    <xf numFmtId="0" fontId="12" fillId="0" borderId="12" xfId="0" applyFont="1" applyFill="1" applyBorder="1" applyAlignment="1">
      <alignment horizontal="center" vertical="center"/>
    </xf>
    <xf numFmtId="32" fontId="12" fillId="0" borderId="12" xfId="0" applyNumberFormat="1" applyFont="1" applyFill="1" applyBorder="1" applyAlignment="1">
      <alignment horizontal="right" vertical="center"/>
    </xf>
    <xf numFmtId="32" fontId="12" fillId="0" borderId="8" xfId="0" applyNumberFormat="1" applyFont="1" applyFill="1" applyBorder="1" applyAlignment="1">
      <alignment horizontal="center" vertical="center"/>
    </xf>
    <xf numFmtId="32" fontId="12" fillId="0" borderId="5" xfId="0" applyNumberFormat="1" applyFont="1" applyFill="1" applyBorder="1" applyAlignment="1">
      <alignment horizontal="left" vertical="center"/>
    </xf>
    <xf numFmtId="32" fontId="12" fillId="0" borderId="5" xfId="0" applyNumberFormat="1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 wrapText="1"/>
    </xf>
    <xf numFmtId="38" fontId="12" fillId="0" borderId="5" xfId="1" applyFont="1" applyFill="1" applyBorder="1" applyAlignment="1">
      <alignment horizontal="center" vertical="center"/>
    </xf>
    <xf numFmtId="38" fontId="12" fillId="0" borderId="7" xfId="1" applyFont="1" applyFill="1" applyBorder="1" applyAlignment="1">
      <alignment horizontal="center" vertical="center"/>
    </xf>
    <xf numFmtId="38" fontId="12" fillId="0" borderId="7" xfId="1" applyFont="1" applyFill="1" applyBorder="1" applyAlignment="1">
      <alignment horizontal="center" vertical="center" wrapText="1"/>
    </xf>
    <xf numFmtId="57" fontId="12" fillId="0" borderId="7" xfId="1" applyNumberFormat="1" applyFont="1" applyFill="1" applyBorder="1" applyAlignment="1">
      <alignment horizontal="center" vertical="center"/>
    </xf>
    <xf numFmtId="14" fontId="12" fillId="0" borderId="7" xfId="0" applyNumberFormat="1" applyFont="1" applyFill="1" applyBorder="1" applyAlignment="1">
      <alignment horizontal="center" vertical="center"/>
    </xf>
    <xf numFmtId="32" fontId="12" fillId="0" borderId="12" xfId="0" applyNumberFormat="1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vertical="center" wrapText="1"/>
    </xf>
    <xf numFmtId="38" fontId="12" fillId="0" borderId="4" xfId="1" applyFont="1" applyFill="1" applyBorder="1" applyAlignment="1">
      <alignment horizontal="right" vertical="center"/>
    </xf>
    <xf numFmtId="38" fontId="12" fillId="0" borderId="7" xfId="1" applyFont="1" applyFill="1" applyBorder="1" applyAlignment="1">
      <alignment horizontal="right" vertical="center"/>
    </xf>
    <xf numFmtId="180" fontId="12" fillId="0" borderId="7" xfId="1" applyNumberFormat="1" applyFont="1" applyFill="1" applyBorder="1" applyAlignment="1">
      <alignment horizontal="center" vertical="center"/>
    </xf>
    <xf numFmtId="181" fontId="12" fillId="0" borderId="7" xfId="0" applyNumberFormat="1" applyFont="1" applyFill="1" applyBorder="1" applyAlignment="1">
      <alignment horizontal="center" vertical="center"/>
    </xf>
    <xf numFmtId="0" fontId="8" fillId="0" borderId="8" xfId="0" applyFont="1" applyBorder="1" applyAlignment="1">
      <alignment vertical="center"/>
    </xf>
    <xf numFmtId="0" fontId="8" fillId="0" borderId="8" xfId="0" applyFont="1" applyFill="1" applyBorder="1" applyAlignment="1" applyProtection="1">
      <alignment vertical="center"/>
    </xf>
    <xf numFmtId="0" fontId="5" fillId="0" borderId="12" xfId="0" applyFont="1" applyFill="1" applyBorder="1" applyAlignment="1">
      <alignment vertical="center"/>
    </xf>
    <xf numFmtId="0" fontId="5" fillId="3" borderId="5" xfId="0" applyFont="1" applyFill="1" applyBorder="1" applyAlignment="1" applyProtection="1">
      <alignment horizontal="center" vertical="center" wrapText="1"/>
      <protection locked="0"/>
    </xf>
    <xf numFmtId="0" fontId="12" fillId="0" borderId="7" xfId="0" applyFont="1" applyFill="1" applyBorder="1" applyAlignment="1">
      <alignment horizontal="right" vertical="center"/>
    </xf>
    <xf numFmtId="0" fontId="12" fillId="0" borderId="7" xfId="0" applyFont="1" applyFill="1" applyBorder="1"/>
    <xf numFmtId="38" fontId="12" fillId="0" borderId="7" xfId="0" applyNumberFormat="1" applyFont="1" applyFill="1" applyBorder="1" applyAlignment="1">
      <alignment vertical="center"/>
    </xf>
    <xf numFmtId="0" fontId="0" fillId="0" borderId="0" xfId="0" applyFont="1" applyFill="1"/>
    <xf numFmtId="0" fontId="0" fillId="0" borderId="7" xfId="0" applyFont="1" applyFill="1" applyBorder="1"/>
    <xf numFmtId="56" fontId="0" fillId="0" borderId="7" xfId="0" applyNumberFormat="1" applyFont="1" applyFill="1" applyBorder="1"/>
    <xf numFmtId="178" fontId="0" fillId="0" borderId="7" xfId="0" applyNumberFormat="1" applyFont="1" applyFill="1" applyBorder="1"/>
    <xf numFmtId="178" fontId="0" fillId="0" borderId="0" xfId="0" applyNumberFormat="1" applyFont="1" applyFill="1"/>
    <xf numFmtId="176" fontId="0" fillId="0" borderId="7" xfId="0" applyNumberFormat="1" applyFont="1" applyFill="1" applyBorder="1"/>
    <xf numFmtId="20" fontId="0" fillId="0" borderId="0" xfId="0" applyNumberFormat="1" applyFont="1" applyFill="1"/>
    <xf numFmtId="0" fontId="12" fillId="0" borderId="12" xfId="0" applyNumberFormat="1" applyFont="1" applyFill="1" applyBorder="1" applyAlignment="1">
      <alignment horizontal="center" vertical="center"/>
    </xf>
    <xf numFmtId="32" fontId="12" fillId="0" borderId="7" xfId="0" applyNumberFormat="1" applyFont="1" applyFill="1" applyBorder="1" applyAlignment="1">
      <alignment horizontal="center" vertical="center"/>
    </xf>
    <xf numFmtId="32" fontId="12" fillId="0" borderId="8" xfId="0" applyNumberFormat="1" applyFont="1" applyFill="1" applyBorder="1" applyAlignment="1">
      <alignment horizontal="left" vertical="center"/>
    </xf>
    <xf numFmtId="184" fontId="12" fillId="0" borderId="12" xfId="0" applyNumberFormat="1" applyFont="1" applyFill="1" applyBorder="1" applyAlignment="1">
      <alignment horizontal="center" vertical="center"/>
    </xf>
    <xf numFmtId="0" fontId="12" fillId="0" borderId="7" xfId="1" applyNumberFormat="1" applyFont="1" applyFill="1" applyBorder="1" applyAlignment="1">
      <alignment horizontal="center" vertical="center"/>
    </xf>
    <xf numFmtId="185" fontId="12" fillId="0" borderId="7" xfId="0" applyNumberFormat="1" applyFont="1" applyFill="1" applyBorder="1" applyAlignment="1">
      <alignment horizontal="center" vertical="center"/>
    </xf>
    <xf numFmtId="38" fontId="12" fillId="0" borderId="0" xfId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right" vertical="center"/>
    </xf>
    <xf numFmtId="38" fontId="12" fillId="0" borderId="0" xfId="1" applyFont="1" applyFill="1" applyBorder="1" applyAlignment="1">
      <alignment horizontal="right" vertical="center"/>
    </xf>
    <xf numFmtId="57" fontId="12" fillId="0" borderId="12" xfId="0" applyNumberFormat="1" applyFont="1" applyFill="1" applyBorder="1" applyAlignment="1">
      <alignment horizontal="center" vertical="center" wrapText="1"/>
    </xf>
    <xf numFmtId="57" fontId="12" fillId="0" borderId="12" xfId="0" applyNumberFormat="1" applyFont="1" applyFill="1" applyBorder="1" applyAlignment="1">
      <alignment horizontal="center" vertical="center"/>
    </xf>
    <xf numFmtId="0" fontId="5" fillId="3" borderId="7" xfId="0" applyFont="1" applyFill="1" applyBorder="1" applyAlignment="1" applyProtection="1">
      <alignment vertical="center" wrapText="1"/>
      <protection locked="0"/>
    </xf>
    <xf numFmtId="183" fontId="5" fillId="3" borderId="8" xfId="0" applyNumberFormat="1" applyFont="1" applyFill="1" applyBorder="1" applyAlignment="1" applyProtection="1">
      <alignment horizontal="center" vertical="center"/>
      <protection locked="0"/>
    </xf>
    <xf numFmtId="0" fontId="5" fillId="0" borderId="8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17" fillId="3" borderId="7" xfId="2" applyFill="1" applyBorder="1" applyAlignment="1" applyProtection="1">
      <alignment horizontal="center" vertical="center"/>
      <protection locked="0"/>
    </xf>
    <xf numFmtId="0" fontId="0" fillId="3" borderId="7" xfId="0" applyFill="1" applyBorder="1" applyAlignment="1" applyProtection="1">
      <alignment horizontal="center" vertical="center"/>
      <protection locked="0"/>
    </xf>
    <xf numFmtId="0" fontId="5" fillId="0" borderId="6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 wrapText="1"/>
    </xf>
    <xf numFmtId="0" fontId="5" fillId="3" borderId="14" xfId="0" applyFont="1" applyFill="1" applyBorder="1" applyAlignment="1" applyProtection="1">
      <alignment horizontal="center" vertical="center" wrapText="1"/>
      <protection locked="0"/>
    </xf>
    <xf numFmtId="0" fontId="5" fillId="3" borderId="0" xfId="0" applyFont="1" applyFill="1" applyBorder="1" applyAlignment="1" applyProtection="1">
      <alignment horizontal="center" vertical="center" wrapText="1"/>
      <protection locked="0"/>
    </xf>
    <xf numFmtId="0" fontId="5" fillId="3" borderId="17" xfId="0" applyFont="1" applyFill="1" applyBorder="1" applyAlignment="1" applyProtection="1">
      <alignment horizontal="center" vertical="center" wrapText="1"/>
      <protection locked="0"/>
    </xf>
    <xf numFmtId="0" fontId="5" fillId="0" borderId="1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182" fontId="8" fillId="3" borderId="8" xfId="0" applyNumberFormat="1" applyFont="1" applyFill="1" applyBorder="1" applyAlignment="1" applyProtection="1">
      <alignment horizontal="center" vertical="center"/>
      <protection locked="0"/>
    </xf>
    <xf numFmtId="0" fontId="9" fillId="3" borderId="6" xfId="0" applyFont="1" applyFill="1" applyBorder="1" applyAlignment="1" applyProtection="1">
      <alignment horizontal="center" vertical="center"/>
      <protection locked="0"/>
    </xf>
    <xf numFmtId="0" fontId="9" fillId="3" borderId="2" xfId="0" applyFont="1" applyFill="1" applyBorder="1" applyAlignment="1" applyProtection="1">
      <alignment horizontal="center" vertical="center"/>
      <protection locked="0"/>
    </xf>
    <xf numFmtId="0" fontId="9" fillId="3" borderId="3" xfId="0" applyFont="1" applyFill="1" applyBorder="1" applyAlignment="1" applyProtection="1">
      <alignment horizontal="center" vertical="center"/>
      <protection locked="0"/>
    </xf>
    <xf numFmtId="0" fontId="9" fillId="3" borderId="13" xfId="0" applyFont="1" applyFill="1" applyBorder="1" applyAlignment="1" applyProtection="1">
      <alignment horizontal="center" vertical="center"/>
      <protection locked="0"/>
    </xf>
    <xf numFmtId="0" fontId="9" fillId="3" borderId="1" xfId="0" applyFont="1" applyFill="1" applyBorder="1" applyAlignment="1" applyProtection="1">
      <alignment horizontal="center" vertical="center"/>
      <protection locked="0"/>
    </xf>
    <xf numFmtId="0" fontId="9" fillId="3" borderId="4" xfId="0" applyFont="1" applyFill="1" applyBorder="1" applyAlignment="1" applyProtection="1">
      <alignment horizontal="center" vertical="center"/>
      <protection locked="0"/>
    </xf>
    <xf numFmtId="177" fontId="5" fillId="0" borderId="12" xfId="0" applyNumberFormat="1" applyFont="1" applyBorder="1" applyAlignment="1">
      <alignment horizontal="center" vertical="center"/>
    </xf>
    <xf numFmtId="177" fontId="5" fillId="0" borderId="8" xfId="0" applyNumberFormat="1" applyFont="1" applyBorder="1" applyAlignment="1">
      <alignment horizontal="center" vertical="center"/>
    </xf>
    <xf numFmtId="0" fontId="5" fillId="3" borderId="15" xfId="0" applyFont="1" applyFill="1" applyBorder="1" applyAlignment="1" applyProtection="1">
      <alignment horizontal="center" vertical="center"/>
      <protection locked="0"/>
    </xf>
    <xf numFmtId="0" fontId="5" fillId="3" borderId="9" xfId="0" applyFont="1" applyFill="1" applyBorder="1" applyAlignment="1" applyProtection="1">
      <alignment horizontal="center" vertical="center"/>
      <protection locked="0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177" fontId="5" fillId="0" borderId="5" xfId="0" applyNumberFormat="1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Font="1" applyAlignment="1">
      <alignment vertical="center"/>
    </xf>
    <xf numFmtId="0" fontId="5" fillId="0" borderId="7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left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 wrapText="1"/>
    </xf>
    <xf numFmtId="0" fontId="13" fillId="0" borderId="4" xfId="0" applyFont="1" applyBorder="1" applyAlignment="1">
      <alignment horizontal="left" vertical="center" wrapText="1"/>
    </xf>
    <xf numFmtId="0" fontId="11" fillId="0" borderId="12" xfId="0" applyFont="1" applyBorder="1" applyAlignment="1">
      <alignment horizontal="left" vertical="center" wrapText="1"/>
    </xf>
    <xf numFmtId="0" fontId="11" fillId="0" borderId="8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left" vertical="center" wrapText="1"/>
    </xf>
    <xf numFmtId="0" fontId="10" fillId="0" borderId="12" xfId="0" applyFont="1" applyBorder="1" applyAlignment="1">
      <alignment horizontal="left" vertical="center" wrapText="1"/>
    </xf>
    <xf numFmtId="0" fontId="10" fillId="0" borderId="8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12" fillId="0" borderId="12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14" fontId="0" fillId="0" borderId="0" xfId="0" applyNumberFormat="1" applyBorder="1" applyAlignment="1">
      <alignment horizontal="right"/>
    </xf>
    <xf numFmtId="0" fontId="0" fillId="0" borderId="0" xfId="0" applyBorder="1" applyAlignment="1">
      <alignment horizontal="center"/>
    </xf>
    <xf numFmtId="177" fontId="16" fillId="0" borderId="7" xfId="0" applyNumberFormat="1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177" fontId="8" fillId="0" borderId="7" xfId="0" applyNumberFormat="1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15" fillId="0" borderId="0" xfId="0" applyFont="1" applyAlignment="1"/>
    <xf numFmtId="0" fontId="7" fillId="0" borderId="1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9" fillId="0" borderId="1" xfId="0" applyFont="1" applyBorder="1" applyAlignment="1">
      <alignment horizontal="center"/>
    </xf>
    <xf numFmtId="0" fontId="0" fillId="3" borderId="7" xfId="0" applyFont="1" applyFill="1" applyBorder="1" applyAlignment="1" applyProtection="1">
      <alignment horizontal="center" vertical="center" wrapText="1"/>
      <protection locked="0"/>
    </xf>
    <xf numFmtId="0" fontId="0" fillId="3" borderId="7" xfId="0" applyFont="1" applyFill="1" applyBorder="1" applyAlignment="1" applyProtection="1">
      <alignment horizontal="center" vertical="center"/>
      <protection locked="0"/>
    </xf>
    <xf numFmtId="0" fontId="0" fillId="3" borderId="13" xfId="0" applyFill="1" applyBorder="1" applyAlignment="1" applyProtection="1">
      <alignment horizontal="center" vertical="center"/>
      <protection locked="0"/>
    </xf>
    <xf numFmtId="0" fontId="0" fillId="3" borderId="1" xfId="0" applyFill="1" applyBorder="1" applyAlignment="1" applyProtection="1">
      <alignment horizontal="center" vertical="center"/>
      <protection locked="0"/>
    </xf>
    <xf numFmtId="0" fontId="0" fillId="3" borderId="4" xfId="0" applyFill="1" applyBorder="1" applyAlignment="1" applyProtection="1">
      <alignment horizontal="center" vertical="center"/>
      <protection locked="0"/>
    </xf>
    <xf numFmtId="0" fontId="0" fillId="3" borderId="2" xfId="0" applyFill="1" applyBorder="1" applyAlignment="1" applyProtection="1">
      <alignment horizontal="left" vertical="center"/>
      <protection locked="0"/>
    </xf>
    <xf numFmtId="0" fontId="0" fillId="3" borderId="3" xfId="0" applyFill="1" applyBorder="1" applyAlignment="1" applyProtection="1">
      <alignment horizontal="left" vertical="center"/>
      <protection locked="0"/>
    </xf>
    <xf numFmtId="31" fontId="18" fillId="3" borderId="1" xfId="0" applyNumberFormat="1" applyFont="1" applyFill="1" applyBorder="1" applyAlignment="1" applyProtection="1">
      <alignment horizontal="center"/>
      <protection locked="0"/>
    </xf>
    <xf numFmtId="0" fontId="7" fillId="0" borderId="3" xfId="0" applyFont="1" applyBorder="1" applyAlignment="1">
      <alignment horizontal="center" vertical="center"/>
    </xf>
    <xf numFmtId="0" fontId="12" fillId="0" borderId="6" xfId="0" applyFont="1" applyBorder="1" applyAlignment="1">
      <alignment horizontal="left" vertical="center"/>
    </xf>
    <xf numFmtId="0" fontId="12" fillId="0" borderId="2" xfId="0" applyFont="1" applyBorder="1" applyAlignment="1">
      <alignment horizontal="left" vertical="center"/>
    </xf>
    <xf numFmtId="0" fontId="12" fillId="0" borderId="3" xfId="0" applyFont="1" applyBorder="1" applyAlignment="1">
      <alignment horizontal="left" vertical="center"/>
    </xf>
    <xf numFmtId="0" fontId="13" fillId="0" borderId="12" xfId="0" applyFont="1" applyBorder="1" applyAlignment="1">
      <alignment horizontal="left" vertical="center" wrapText="1"/>
    </xf>
    <xf numFmtId="0" fontId="13" fillId="0" borderId="8" xfId="0" applyFont="1" applyBorder="1" applyAlignment="1">
      <alignment horizontal="left" vertical="center" wrapText="1"/>
    </xf>
    <xf numFmtId="0" fontId="13" fillId="0" borderId="5" xfId="0" applyFont="1" applyBorder="1" applyAlignment="1">
      <alignment horizontal="left" vertical="center" wrapText="1"/>
    </xf>
    <xf numFmtId="0" fontId="5" fillId="0" borderId="16" xfId="0" applyFont="1" applyBorder="1" applyAlignment="1">
      <alignment horizontal="center" vertical="center" wrapText="1"/>
    </xf>
    <xf numFmtId="0" fontId="0" fillId="0" borderId="0" xfId="0" applyBorder="1" applyAlignment="1">
      <alignment horizontal="right"/>
    </xf>
    <xf numFmtId="0" fontId="5" fillId="2" borderId="15" xfId="0" applyFont="1" applyFill="1" applyBorder="1" applyAlignment="1" applyProtection="1">
      <alignment horizontal="center" vertical="center"/>
    </xf>
    <xf numFmtId="0" fontId="5" fillId="2" borderId="9" xfId="0" applyFont="1" applyFill="1" applyBorder="1" applyAlignment="1" applyProtection="1">
      <alignment horizontal="center" vertical="center"/>
    </xf>
    <xf numFmtId="0" fontId="10" fillId="0" borderId="6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0" fillId="0" borderId="18" xfId="0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0" fillId="0" borderId="20" xfId="0" applyBorder="1" applyAlignment="1">
      <alignment horizontal="center" wrapText="1"/>
    </xf>
    <xf numFmtId="0" fontId="0" fillId="0" borderId="2" xfId="0" applyBorder="1" applyAlignment="1">
      <alignment horizontal="left"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60">
    <dxf>
      <font>
        <condense val="0"/>
        <extend val="0"/>
        <color indexed="17"/>
      </font>
    </dxf>
    <dxf>
      <font>
        <condense val="0"/>
        <extend val="0"/>
        <color indexed="10"/>
      </font>
    </dxf>
    <dxf>
      <font>
        <b val="0"/>
        <i val="0"/>
        <condense val="0"/>
        <extend val="0"/>
        <color indexed="12"/>
      </font>
    </dxf>
    <dxf>
      <font>
        <condense val="0"/>
        <extend val="0"/>
        <color indexed="17"/>
      </font>
    </dxf>
    <dxf>
      <font>
        <condense val="0"/>
        <extend val="0"/>
        <color indexed="10"/>
      </font>
    </dxf>
    <dxf>
      <font>
        <b val="0"/>
        <i val="0"/>
        <condense val="0"/>
        <extend val="0"/>
        <color indexed="12"/>
      </font>
    </dxf>
    <dxf>
      <font>
        <condense val="0"/>
        <extend val="0"/>
        <color indexed="17"/>
      </font>
    </dxf>
    <dxf>
      <font>
        <condense val="0"/>
        <extend val="0"/>
        <color indexed="10"/>
      </font>
    </dxf>
    <dxf>
      <font>
        <b val="0"/>
        <i val="0"/>
        <condense val="0"/>
        <extend val="0"/>
        <color indexed="12"/>
      </font>
    </dxf>
    <dxf>
      <font>
        <condense val="0"/>
        <extend val="0"/>
        <color indexed="17"/>
      </font>
    </dxf>
    <dxf>
      <font>
        <condense val="0"/>
        <extend val="0"/>
        <color indexed="10"/>
      </font>
    </dxf>
    <dxf>
      <font>
        <b val="0"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7"/>
      </font>
    </dxf>
    <dxf>
      <font>
        <condense val="0"/>
        <extend val="0"/>
        <color indexed="10"/>
      </font>
    </dxf>
    <dxf>
      <font>
        <b val="0"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7"/>
      </font>
    </dxf>
    <dxf>
      <font>
        <condense val="0"/>
        <extend val="0"/>
        <color indexed="10"/>
      </font>
    </dxf>
    <dxf>
      <font>
        <b val="0"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7"/>
      </font>
    </dxf>
    <dxf>
      <font>
        <condense val="0"/>
        <extend val="0"/>
        <color indexed="10"/>
      </font>
    </dxf>
    <dxf>
      <font>
        <b val="0"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7"/>
      </font>
    </dxf>
    <dxf>
      <font>
        <condense val="0"/>
        <extend val="0"/>
        <color indexed="10"/>
      </font>
    </dxf>
    <dxf>
      <font>
        <b val="0"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7"/>
      </font>
    </dxf>
    <dxf>
      <font>
        <condense val="0"/>
        <extend val="0"/>
        <color indexed="10"/>
      </font>
    </dxf>
    <dxf>
      <font>
        <b val="0"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7"/>
      </font>
    </dxf>
    <dxf>
      <font>
        <condense val="0"/>
        <extend val="0"/>
        <color indexed="10"/>
      </font>
    </dxf>
    <dxf>
      <font>
        <b val="0"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warabi16/Desktop/&#9733;&#20250;&#39208;2020&#24180;&#24230;(&#20206;&#6528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WCCI_DATA/&#19968;&#33324;&#20107;&#26989;&#38306;&#20418;/&#20107;&#26989;/&#20250;&#39208;&#31649;&#29702;/&#20250;&#39208;&#38306;&#20418;/16&#24180;&#24230;&#20250;&#39208;&#31649;&#29702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登録事業者"/>
      <sheetName val="封筒印刷"/>
      <sheetName val="スケジュール"/>
      <sheetName val="メニュー"/>
      <sheetName val="利用表"/>
      <sheetName val="集計"/>
      <sheetName val="許可証"/>
      <sheetName val="領収書"/>
      <sheetName val="報告書"/>
      <sheetName val="案内板"/>
      <sheetName val="請求書"/>
      <sheetName val="ﾘｽﾄ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3">
          <cell r="A3" t="str">
            <v>1階会議室</v>
          </cell>
          <cell r="B3" t="str">
            <v>午　前</v>
          </cell>
          <cell r="C3" t="str">
            <v>～</v>
          </cell>
          <cell r="E3" t="str">
            <v>会議・研修会</v>
          </cell>
          <cell r="F3" t="str">
            <v>未収</v>
          </cell>
          <cell r="G3" t="str">
            <v>4月</v>
          </cell>
          <cell r="H3" t="str">
            <v>正副会頭会議</v>
          </cell>
          <cell r="J3" t="str">
            <v>蕨市中央5-1-19</v>
          </cell>
        </row>
        <row r="4">
          <cell r="A4" t="str">
            <v>2階会議室</v>
          </cell>
          <cell r="B4" t="str">
            <v>午　後</v>
          </cell>
          <cell r="E4" t="str">
            <v>会議等+懇親会</v>
          </cell>
          <cell r="F4" t="str">
            <v>現金</v>
          </cell>
          <cell r="G4" t="str">
            <v>5月</v>
          </cell>
          <cell r="H4" t="str">
            <v>常議員会</v>
          </cell>
          <cell r="J4" t="str">
            <v>蕨市中央</v>
          </cell>
        </row>
        <row r="5">
          <cell r="A5" t="str">
            <v>2階研修室</v>
          </cell>
          <cell r="B5" t="str">
            <v>夜　間</v>
          </cell>
          <cell r="E5" t="str">
            <v>懇親会</v>
          </cell>
          <cell r="F5" t="str">
            <v>振込</v>
          </cell>
          <cell r="G5" t="str">
            <v>6月</v>
          </cell>
          <cell r="H5" t="str">
            <v>議員総会</v>
          </cell>
          <cell r="J5" t="str">
            <v>蕨市北町</v>
          </cell>
        </row>
        <row r="6">
          <cell r="A6" t="str">
            <v>2階応接室</v>
          </cell>
          <cell r="B6" t="str">
            <v>全　日</v>
          </cell>
          <cell r="E6" t="str">
            <v>展示会</v>
          </cell>
          <cell r="F6" t="str">
            <v>　</v>
          </cell>
          <cell r="G6" t="str">
            <v>7月</v>
          </cell>
          <cell r="H6" t="str">
            <v>マル経資金審査会</v>
          </cell>
          <cell r="J6" t="str">
            <v>蕨市錦町</v>
          </cell>
        </row>
        <row r="7">
          <cell r="A7" t="str">
            <v>3階多目的ﾎｰﾙAB</v>
          </cell>
          <cell r="B7" t="str">
            <v>午前・午後</v>
          </cell>
          <cell r="E7" t="str">
            <v>競技会</v>
          </cell>
          <cell r="F7" t="str">
            <v>年間</v>
          </cell>
          <cell r="G7" t="str">
            <v>8月</v>
          </cell>
          <cell r="J7" t="str">
            <v>蕨市塚越</v>
          </cell>
        </row>
        <row r="8">
          <cell r="A8" t="str">
            <v>3階多目的ﾎｰﾙA</v>
          </cell>
          <cell r="B8" t="str">
            <v>午後・夜間</v>
          </cell>
          <cell r="E8" t="str">
            <v>検定試験</v>
          </cell>
          <cell r="F8" t="str">
            <v>-</v>
          </cell>
          <cell r="G8" t="str">
            <v>9月</v>
          </cell>
          <cell r="H8" t="str">
            <v>青色継続記帳個別指導会</v>
          </cell>
          <cell r="J8" t="str">
            <v>蕨市南町</v>
          </cell>
        </row>
        <row r="9">
          <cell r="A9" t="str">
            <v>3階多目的ﾎｰﾙB</v>
          </cell>
          <cell r="E9" t="str">
            <v>会場準備</v>
          </cell>
          <cell r="F9" t="str">
            <v>免除</v>
          </cell>
          <cell r="G9" t="str">
            <v>10月</v>
          </cell>
          <cell r="H9" t="str">
            <v>労務管理個別相談会</v>
          </cell>
        </row>
        <row r="10">
          <cell r="A10" t="str">
            <v>全館</v>
          </cell>
          <cell r="E10" t="str">
            <v>その他</v>
          </cell>
          <cell r="G10" t="str">
            <v>11月</v>
          </cell>
          <cell r="H10" t="str">
            <v>定例法律相談</v>
          </cell>
        </row>
        <row r="11">
          <cell r="G11" t="str">
            <v>12月</v>
          </cell>
          <cell r="H11" t="str">
            <v>第107回簿記検定試験</v>
          </cell>
          <cell r="J11" t="str">
            <v>戸田市上戸田2-32-17</v>
          </cell>
        </row>
        <row r="12">
          <cell r="G12" t="str">
            <v>1月</v>
          </cell>
          <cell r="H12" t="str">
            <v>第171回珠算検定試験</v>
          </cell>
          <cell r="J12" t="str">
            <v>蕨市中央1-35-14</v>
          </cell>
        </row>
        <row r="13">
          <cell r="G13" t="str">
            <v>2月</v>
          </cell>
          <cell r="H13" t="str">
            <v>第12回福祉住環境ｺｰﾃﾞｨﾈｰﾄ試験</v>
          </cell>
          <cell r="J13" t="str">
            <v>蕨市中央2-31-1</v>
          </cell>
        </row>
        <row r="14">
          <cell r="G14" t="str">
            <v>3月</v>
          </cell>
          <cell r="H14" t="str">
            <v>　</v>
          </cell>
          <cell r="J14" t="str">
            <v>蕨市塚越4-16-5</v>
          </cell>
        </row>
        <row r="15">
          <cell r="H15" t="str">
            <v>　</v>
          </cell>
          <cell r="J15" t="str">
            <v>蕨市中央3-2-7</v>
          </cell>
        </row>
        <row r="16">
          <cell r="H16" t="str">
            <v>　　</v>
          </cell>
          <cell r="J16" t="str">
            <v>蕨市中央1-16-8</v>
          </cell>
        </row>
        <row r="17">
          <cell r="H17" t="str">
            <v>月定例常会　</v>
          </cell>
          <cell r="J17" t="str">
            <v>川口市元郷6-5-3</v>
          </cell>
        </row>
        <row r="18">
          <cell r="H18" t="str">
            <v>月定例理事会</v>
          </cell>
        </row>
        <row r="19">
          <cell r="H19" t="str">
            <v>月例会</v>
          </cell>
        </row>
        <row r="20">
          <cell r="H20" t="str">
            <v>決算期別研修会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メニュー"/>
      <sheetName val="利用表"/>
      <sheetName val="集計"/>
      <sheetName val="許可証"/>
      <sheetName val="報告書"/>
      <sheetName val="案内板"/>
      <sheetName val="ﾘｽﾄ"/>
    </sheetNames>
    <sheetDataSet>
      <sheetData sheetId="0"/>
      <sheetData sheetId="1"/>
      <sheetData sheetId="2"/>
      <sheetData sheetId="3"/>
      <sheetData sheetId="4"/>
      <sheetData sheetId="5"/>
      <sheetData sheetId="6">
        <row r="3">
          <cell r="K3" t="str">
            <v>マイク</v>
          </cell>
        </row>
        <row r="4">
          <cell r="K4" t="str">
            <v>映像設備</v>
          </cell>
        </row>
        <row r="5">
          <cell r="K5" t="str">
            <v>ﾎﾜｲﾄﾎﾞｰﾄﾞ</v>
          </cell>
        </row>
        <row r="10">
          <cell r="K10" t="str">
            <v>時間</v>
          </cell>
        </row>
        <row r="11">
          <cell r="K11" t="str">
            <v>会場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5">
    <pageSetUpPr autoPageBreaks="0"/>
  </sheetPr>
  <dimension ref="A1:AO58"/>
  <sheetViews>
    <sheetView showGridLines="0" showRowColHeaders="0" tabSelected="1" zoomScaleNormal="100" workbookViewId="0">
      <selection activeCell="V33" sqref="V33:V34"/>
    </sheetView>
  </sheetViews>
  <sheetFormatPr defaultColWidth="2.625" defaultRowHeight="20.25" customHeight="1" x14ac:dyDescent="0.15"/>
  <cols>
    <col min="1" max="6" width="2.625" style="1" customWidth="1"/>
    <col min="25" max="25" width="3.25" bestFit="1" customWidth="1"/>
    <col min="33" max="33" width="3.875" customWidth="1"/>
  </cols>
  <sheetData>
    <row r="1" spans="1:33" ht="20.25" customHeight="1" x14ac:dyDescent="0.15">
      <c r="A1" s="1" t="s">
        <v>0</v>
      </c>
      <c r="D1" s="144" t="s">
        <v>5</v>
      </c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  <c r="R1" s="145"/>
      <c r="S1" s="145"/>
      <c r="T1" s="145"/>
      <c r="U1" s="145"/>
      <c r="V1" s="145"/>
      <c r="W1" s="145"/>
      <c r="X1" s="145"/>
      <c r="Y1" s="145"/>
      <c r="Z1" s="145"/>
      <c r="AA1" s="145"/>
      <c r="AB1" s="145"/>
      <c r="AC1" s="145"/>
    </row>
    <row r="2" spans="1:33" ht="20.25" customHeight="1" x14ac:dyDescent="0.15">
      <c r="A2" s="2" t="s">
        <v>4</v>
      </c>
      <c r="B2" s="2" t="s">
        <v>4</v>
      </c>
      <c r="C2" s="3" t="s">
        <v>4</v>
      </c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5"/>
      <c r="R2" s="145"/>
      <c r="S2" s="145"/>
      <c r="T2" s="145"/>
      <c r="U2" s="145"/>
      <c r="V2" s="145"/>
      <c r="W2" s="145"/>
      <c r="X2" s="145"/>
      <c r="Y2" s="145"/>
      <c r="Z2" s="145"/>
      <c r="AA2" s="145"/>
      <c r="AB2" s="145"/>
      <c r="AC2" s="145"/>
    </row>
    <row r="3" spans="1:33" ht="20.25" customHeight="1" x14ac:dyDescent="0.15">
      <c r="A3" s="146" t="s">
        <v>1</v>
      </c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t="s">
        <v>3</v>
      </c>
    </row>
    <row r="4" spans="1:33" ht="20.25" customHeight="1" x14ac:dyDescent="0.2">
      <c r="D4" s="2"/>
      <c r="E4" s="2"/>
      <c r="F4" s="2"/>
      <c r="G4" s="2"/>
      <c r="H4" s="2"/>
      <c r="I4" s="2"/>
      <c r="J4" s="2"/>
      <c r="L4" s="4"/>
      <c r="M4" s="4"/>
      <c r="N4" s="5"/>
      <c r="O4" s="5"/>
      <c r="P4" s="5"/>
      <c r="R4" s="147" t="s">
        <v>6</v>
      </c>
      <c r="S4" s="147"/>
      <c r="T4" s="147"/>
      <c r="U4" s="147"/>
      <c r="V4" s="155"/>
      <c r="W4" s="155"/>
      <c r="X4" s="155"/>
      <c r="Y4" s="155"/>
      <c r="Z4" s="155"/>
      <c r="AA4" s="155"/>
      <c r="AB4" s="155"/>
      <c r="AC4" s="155"/>
      <c r="AD4" s="155"/>
      <c r="AE4" s="155"/>
      <c r="AF4" s="155"/>
      <c r="AG4" s="155"/>
    </row>
    <row r="5" spans="1:33" ht="20.25" customHeight="1" x14ac:dyDescent="0.15">
      <c r="A5" s="99" t="s">
        <v>8</v>
      </c>
      <c r="B5" s="99"/>
      <c r="C5" s="99"/>
      <c r="D5" s="99"/>
      <c r="E5" s="99"/>
      <c r="F5" s="78"/>
      <c r="G5" s="81"/>
      <c r="H5" s="82"/>
      <c r="I5" s="82"/>
      <c r="J5" s="82"/>
      <c r="K5" s="82"/>
      <c r="L5" s="82"/>
      <c r="M5" s="82"/>
      <c r="N5" s="82"/>
      <c r="O5" s="82"/>
      <c r="P5" s="82"/>
      <c r="Q5" s="82"/>
      <c r="R5" s="83"/>
      <c r="S5" s="72" t="s">
        <v>2</v>
      </c>
      <c r="T5" s="72"/>
      <c r="U5" s="72"/>
      <c r="V5" s="6" t="s">
        <v>140</v>
      </c>
      <c r="W5" s="153"/>
      <c r="X5" s="153"/>
      <c r="Y5" s="153"/>
      <c r="Z5" s="153"/>
      <c r="AA5" s="153"/>
      <c r="AB5" s="153"/>
      <c r="AC5" s="153"/>
      <c r="AD5" s="153"/>
      <c r="AE5" s="153"/>
      <c r="AF5" s="153"/>
      <c r="AG5" s="154"/>
    </row>
    <row r="6" spans="1:33" ht="20.25" customHeight="1" x14ac:dyDescent="0.15">
      <c r="A6" s="99"/>
      <c r="B6" s="99"/>
      <c r="C6" s="99"/>
      <c r="D6" s="99"/>
      <c r="E6" s="99"/>
      <c r="F6" s="78"/>
      <c r="G6" s="84"/>
      <c r="H6" s="85"/>
      <c r="I6" s="85"/>
      <c r="J6" s="85"/>
      <c r="K6" s="85"/>
      <c r="L6" s="85"/>
      <c r="M6" s="85"/>
      <c r="N6" s="85"/>
      <c r="O6" s="85"/>
      <c r="P6" s="85"/>
      <c r="Q6" s="85"/>
      <c r="R6" s="86"/>
      <c r="S6" s="72"/>
      <c r="T6" s="72"/>
      <c r="U6" s="72"/>
      <c r="V6" s="150"/>
      <c r="W6" s="151"/>
      <c r="X6" s="151"/>
      <c r="Y6" s="151"/>
      <c r="Z6" s="151"/>
      <c r="AA6" s="151"/>
      <c r="AB6" s="151"/>
      <c r="AC6" s="151"/>
      <c r="AD6" s="151"/>
      <c r="AE6" s="151"/>
      <c r="AF6" s="151"/>
      <c r="AG6" s="152"/>
    </row>
    <row r="7" spans="1:33" ht="20.25" customHeight="1" x14ac:dyDescent="0.15">
      <c r="A7" s="99" t="s">
        <v>9</v>
      </c>
      <c r="B7" s="99"/>
      <c r="C7" s="99"/>
      <c r="D7" s="99"/>
      <c r="E7" s="99"/>
      <c r="F7" s="78"/>
      <c r="G7" s="81"/>
      <c r="H7" s="82"/>
      <c r="I7" s="82"/>
      <c r="J7" s="82"/>
      <c r="K7" s="82"/>
      <c r="L7" s="82"/>
      <c r="M7" s="82"/>
      <c r="N7" s="82"/>
      <c r="O7" s="82"/>
      <c r="P7" s="82"/>
      <c r="Q7" s="82"/>
      <c r="R7" s="83"/>
      <c r="S7" s="72" t="s">
        <v>11</v>
      </c>
      <c r="T7" s="72"/>
      <c r="U7" s="72"/>
      <c r="V7" s="148"/>
      <c r="W7" s="149"/>
      <c r="X7" s="149"/>
      <c r="Y7" s="149"/>
      <c r="Z7" s="149"/>
      <c r="AA7" s="149"/>
      <c r="AB7" s="149"/>
      <c r="AC7" s="149"/>
      <c r="AD7" s="149"/>
      <c r="AE7" s="149"/>
      <c r="AF7" s="149"/>
      <c r="AG7" s="149"/>
    </row>
    <row r="8" spans="1:33" ht="20.25" customHeight="1" x14ac:dyDescent="0.15">
      <c r="A8" s="99"/>
      <c r="B8" s="99"/>
      <c r="C8" s="99"/>
      <c r="D8" s="99"/>
      <c r="E8" s="99"/>
      <c r="F8" s="78"/>
      <c r="G8" s="84"/>
      <c r="H8" s="85"/>
      <c r="I8" s="85"/>
      <c r="J8" s="85"/>
      <c r="K8" s="85"/>
      <c r="L8" s="85"/>
      <c r="M8" s="85"/>
      <c r="N8" s="85"/>
      <c r="O8" s="85"/>
      <c r="P8" s="85"/>
      <c r="Q8" s="85"/>
      <c r="R8" s="86"/>
      <c r="S8" s="72"/>
      <c r="T8" s="72"/>
      <c r="U8" s="72"/>
      <c r="V8" s="149"/>
      <c r="W8" s="149"/>
      <c r="X8" s="149"/>
      <c r="Y8" s="149"/>
      <c r="Z8" s="149"/>
      <c r="AA8" s="149"/>
      <c r="AB8" s="149"/>
      <c r="AC8" s="149"/>
      <c r="AD8" s="149"/>
      <c r="AE8" s="149"/>
      <c r="AF8" s="149"/>
      <c r="AG8" s="149"/>
    </row>
    <row r="9" spans="1:33" ht="20.25" customHeight="1" x14ac:dyDescent="0.15">
      <c r="A9" s="99" t="s">
        <v>10</v>
      </c>
      <c r="B9" s="99"/>
      <c r="C9" s="99"/>
      <c r="D9" s="99"/>
      <c r="E9" s="99"/>
      <c r="F9" s="78"/>
      <c r="G9" s="81"/>
      <c r="H9" s="82"/>
      <c r="I9" s="82"/>
      <c r="J9" s="82"/>
      <c r="K9" s="82"/>
      <c r="L9" s="82"/>
      <c r="M9" s="82"/>
      <c r="N9" s="82"/>
      <c r="O9" s="82"/>
      <c r="P9" s="82"/>
      <c r="Q9" s="82"/>
      <c r="R9" s="83"/>
      <c r="S9" s="65" t="s">
        <v>95</v>
      </c>
      <c r="T9" s="66"/>
      <c r="U9" s="67"/>
      <c r="V9" s="63"/>
      <c r="W9" s="64"/>
      <c r="X9" s="64"/>
      <c r="Y9" s="64"/>
      <c r="Z9" s="64"/>
      <c r="AA9" s="64"/>
      <c r="AB9" s="64"/>
      <c r="AC9" s="64"/>
      <c r="AD9" s="64"/>
      <c r="AE9" s="64"/>
      <c r="AF9" s="64"/>
      <c r="AG9" s="64"/>
    </row>
    <row r="10" spans="1:33" ht="20.25" customHeight="1" x14ac:dyDescent="0.15">
      <c r="A10" s="99"/>
      <c r="B10" s="99"/>
      <c r="C10" s="99"/>
      <c r="D10" s="99"/>
      <c r="E10" s="99"/>
      <c r="F10" s="78"/>
      <c r="G10" s="84"/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6"/>
      <c r="S10" s="68"/>
      <c r="T10" s="69"/>
      <c r="U10" s="70"/>
      <c r="V10" s="64"/>
      <c r="W10" s="64"/>
      <c r="X10" s="64"/>
      <c r="Y10" s="64"/>
      <c r="Z10" s="64"/>
      <c r="AA10" s="64"/>
      <c r="AB10" s="64"/>
      <c r="AC10" s="64"/>
      <c r="AD10" s="64"/>
      <c r="AE10" s="64"/>
      <c r="AF10" s="64"/>
      <c r="AG10" s="64"/>
    </row>
    <row r="11" spans="1:33" ht="40.5" customHeight="1" x14ac:dyDescent="0.15">
      <c r="A11" s="72" t="s">
        <v>12</v>
      </c>
      <c r="B11" s="72"/>
      <c r="C11" s="72"/>
      <c r="D11" s="72"/>
      <c r="E11" s="72"/>
      <c r="F11" s="71"/>
      <c r="G11" s="96"/>
      <c r="H11" s="94"/>
      <c r="I11" s="94"/>
      <c r="J11" s="94"/>
      <c r="K11" s="94"/>
      <c r="L11" s="80"/>
      <c r="M11" s="80"/>
      <c r="N11" s="80"/>
      <c r="O11" s="80"/>
      <c r="P11" s="80"/>
      <c r="Q11" s="80"/>
      <c r="R11" s="80"/>
      <c r="S11" s="80"/>
      <c r="T11" s="80"/>
      <c r="U11" s="80"/>
      <c r="V11" s="80"/>
      <c r="W11" s="80"/>
      <c r="X11" s="33" t="s">
        <v>36</v>
      </c>
      <c r="Y11" s="34" t="str">
        <f>IF(L11="","",TEXT(L11,"aaa"))</f>
        <v/>
      </c>
      <c r="Z11" s="33" t="s">
        <v>37</v>
      </c>
      <c r="AA11" s="94"/>
      <c r="AB11" s="94"/>
      <c r="AC11" s="94"/>
      <c r="AD11" s="94"/>
      <c r="AE11" s="94"/>
      <c r="AF11" s="94"/>
      <c r="AG11" s="95"/>
    </row>
    <row r="12" spans="1:33" ht="20.25" customHeight="1" x14ac:dyDescent="0.15">
      <c r="A12" s="129" t="s">
        <v>13</v>
      </c>
      <c r="B12" s="130"/>
      <c r="C12" s="130"/>
      <c r="D12" s="130"/>
      <c r="E12" s="130"/>
      <c r="F12" s="131"/>
      <c r="G12" s="71" t="s">
        <v>24</v>
      </c>
      <c r="H12" s="61"/>
      <c r="I12" s="61"/>
      <c r="J12" s="61"/>
      <c r="K12" s="61"/>
      <c r="L12" s="61"/>
      <c r="M12" s="61"/>
      <c r="N12" s="61"/>
      <c r="O12" s="61"/>
      <c r="P12" s="72" t="s">
        <v>94</v>
      </c>
      <c r="Q12" s="72"/>
      <c r="R12" s="72"/>
      <c r="S12" s="72"/>
      <c r="T12" s="72"/>
      <c r="U12" s="72"/>
      <c r="V12" s="72"/>
      <c r="W12" s="72"/>
      <c r="X12" s="72"/>
      <c r="Y12" s="72"/>
      <c r="Z12" s="72"/>
      <c r="AA12" s="72"/>
      <c r="AB12" s="72"/>
      <c r="AC12" s="72"/>
      <c r="AD12" s="72"/>
      <c r="AE12" s="72"/>
      <c r="AF12" s="72"/>
      <c r="AG12" s="72"/>
    </row>
    <row r="13" spans="1:33" ht="20.25" customHeight="1" x14ac:dyDescent="0.15">
      <c r="A13" s="132"/>
      <c r="B13" s="133"/>
      <c r="C13" s="133"/>
      <c r="D13" s="133"/>
      <c r="E13" s="133"/>
      <c r="F13" s="134"/>
      <c r="G13" s="71" t="s">
        <v>14</v>
      </c>
      <c r="H13" s="61"/>
      <c r="I13" s="62"/>
      <c r="J13" s="62" t="s">
        <v>15</v>
      </c>
      <c r="K13" s="72"/>
      <c r="L13" s="72"/>
      <c r="M13" s="72" t="s">
        <v>17</v>
      </c>
      <c r="N13" s="72"/>
      <c r="O13" s="71"/>
      <c r="P13" s="73" t="s">
        <v>122</v>
      </c>
      <c r="Q13" s="73"/>
      <c r="R13" s="73"/>
      <c r="S13" s="73"/>
      <c r="T13" s="73"/>
      <c r="U13" s="73"/>
      <c r="V13" s="73"/>
      <c r="W13" s="73"/>
      <c r="X13" s="73"/>
      <c r="Y13" s="74" t="s">
        <v>123</v>
      </c>
      <c r="Z13" s="73"/>
      <c r="AA13" s="73"/>
      <c r="AB13" s="73"/>
      <c r="AC13" s="73"/>
      <c r="AD13" s="73"/>
      <c r="AE13" s="73"/>
      <c r="AF13" s="73"/>
      <c r="AG13" s="73"/>
    </row>
    <row r="14" spans="1:33" ht="20.25" customHeight="1" x14ac:dyDescent="0.15">
      <c r="A14" s="132"/>
      <c r="B14" s="133"/>
      <c r="C14" s="133"/>
      <c r="D14" s="133"/>
      <c r="E14" s="133"/>
      <c r="F14" s="134"/>
      <c r="G14" s="141" t="s">
        <v>16</v>
      </c>
      <c r="H14" s="142"/>
      <c r="I14" s="143"/>
      <c r="J14" s="156" t="s">
        <v>18</v>
      </c>
      <c r="K14" s="127"/>
      <c r="L14" s="127"/>
      <c r="M14" s="127" t="s">
        <v>19</v>
      </c>
      <c r="N14" s="127"/>
      <c r="O14" s="128"/>
      <c r="P14" s="73"/>
      <c r="Q14" s="73"/>
      <c r="R14" s="73"/>
      <c r="S14" s="73"/>
      <c r="T14" s="73"/>
      <c r="U14" s="73"/>
      <c r="V14" s="73"/>
      <c r="W14" s="73"/>
      <c r="X14" s="73"/>
      <c r="Y14" s="73"/>
      <c r="Z14" s="73"/>
      <c r="AA14" s="73"/>
      <c r="AB14" s="73"/>
      <c r="AC14" s="73"/>
      <c r="AD14" s="73"/>
      <c r="AE14" s="73"/>
      <c r="AF14" s="73"/>
      <c r="AG14" s="73"/>
    </row>
    <row r="15" spans="1:33" ht="30" customHeight="1" x14ac:dyDescent="0.15">
      <c r="A15" s="99" t="s">
        <v>33</v>
      </c>
      <c r="B15" s="99"/>
      <c r="C15" s="99"/>
      <c r="D15" s="99"/>
      <c r="E15" s="99"/>
      <c r="F15" s="78"/>
      <c r="G15" s="78" t="s">
        <v>14</v>
      </c>
      <c r="H15" s="79"/>
      <c r="I15" s="59"/>
      <c r="J15" s="78" t="s">
        <v>15</v>
      </c>
      <c r="K15" s="79"/>
      <c r="L15" s="59"/>
      <c r="M15" s="78" t="s">
        <v>17</v>
      </c>
      <c r="N15" s="79"/>
      <c r="O15" s="59"/>
      <c r="P15" s="75"/>
      <c r="Q15" s="76"/>
      <c r="R15" s="76"/>
      <c r="S15" s="76"/>
      <c r="T15" s="76"/>
      <c r="U15" s="76"/>
      <c r="V15" s="76"/>
      <c r="W15" s="76"/>
      <c r="X15" s="76"/>
      <c r="Y15" s="76"/>
      <c r="Z15" s="76"/>
      <c r="AA15" s="76"/>
      <c r="AB15" s="76"/>
      <c r="AC15" s="76"/>
      <c r="AD15" s="76"/>
      <c r="AE15" s="76"/>
      <c r="AF15" s="76"/>
      <c r="AG15" s="77"/>
    </row>
    <row r="16" spans="1:33" ht="18" customHeight="1" x14ac:dyDescent="0.15">
      <c r="A16" s="99"/>
      <c r="B16" s="99"/>
      <c r="C16" s="99"/>
      <c r="D16" s="99"/>
      <c r="E16" s="99"/>
      <c r="F16" s="78"/>
      <c r="G16" s="87">
        <v>3300</v>
      </c>
      <c r="H16" s="88"/>
      <c r="I16" s="93"/>
      <c r="J16" s="87">
        <v>6600</v>
      </c>
      <c r="K16" s="88"/>
      <c r="L16" s="93"/>
      <c r="M16" s="87">
        <v>7700</v>
      </c>
      <c r="N16" s="88"/>
      <c r="O16" s="88"/>
      <c r="P16" s="35"/>
      <c r="Q16" s="60"/>
      <c r="R16" s="60"/>
      <c r="S16" s="61" t="s">
        <v>121</v>
      </c>
      <c r="T16" s="61"/>
      <c r="U16" s="60"/>
      <c r="V16" s="60"/>
      <c r="W16" s="61"/>
      <c r="X16" s="62"/>
      <c r="Y16" s="35"/>
      <c r="Z16" s="60"/>
      <c r="AA16" s="60"/>
      <c r="AB16" s="61" t="s">
        <v>121</v>
      </c>
      <c r="AC16" s="61"/>
      <c r="AD16" s="60"/>
      <c r="AE16" s="60"/>
      <c r="AF16" s="61"/>
      <c r="AG16" s="62"/>
    </row>
    <row r="17" spans="1:41" ht="30" customHeight="1" x14ac:dyDescent="0.15">
      <c r="A17" s="99" t="s">
        <v>118</v>
      </c>
      <c r="B17" s="99"/>
      <c r="C17" s="99"/>
      <c r="D17" s="99"/>
      <c r="E17" s="99"/>
      <c r="F17" s="78"/>
      <c r="G17" s="78" t="s">
        <v>14</v>
      </c>
      <c r="H17" s="79"/>
      <c r="I17" s="59"/>
      <c r="J17" s="78" t="s">
        <v>15</v>
      </c>
      <c r="K17" s="79"/>
      <c r="L17" s="59"/>
      <c r="M17" s="78" t="s">
        <v>17</v>
      </c>
      <c r="N17" s="79"/>
      <c r="O17" s="59"/>
      <c r="P17" s="75"/>
      <c r="Q17" s="76"/>
      <c r="R17" s="76"/>
      <c r="S17" s="76"/>
      <c r="T17" s="76"/>
      <c r="U17" s="76"/>
      <c r="V17" s="76"/>
      <c r="W17" s="76"/>
      <c r="X17" s="76"/>
      <c r="Y17" s="76"/>
      <c r="Z17" s="76"/>
      <c r="AA17" s="76"/>
      <c r="AB17" s="76"/>
      <c r="AC17" s="76"/>
      <c r="AD17" s="76"/>
      <c r="AE17" s="76"/>
      <c r="AF17" s="76"/>
      <c r="AG17" s="77"/>
    </row>
    <row r="18" spans="1:41" ht="18" customHeight="1" x14ac:dyDescent="0.15">
      <c r="A18" s="99"/>
      <c r="B18" s="99"/>
      <c r="C18" s="99"/>
      <c r="D18" s="99"/>
      <c r="E18" s="99"/>
      <c r="F18" s="78"/>
      <c r="G18" s="87">
        <v>4675</v>
      </c>
      <c r="H18" s="88"/>
      <c r="I18" s="93"/>
      <c r="J18" s="87">
        <v>9075</v>
      </c>
      <c r="K18" s="88"/>
      <c r="L18" s="93"/>
      <c r="M18" s="87">
        <v>14575</v>
      </c>
      <c r="N18" s="88"/>
      <c r="O18" s="88"/>
      <c r="P18" s="35"/>
      <c r="Q18" s="60"/>
      <c r="R18" s="60"/>
      <c r="S18" s="61" t="s">
        <v>121</v>
      </c>
      <c r="T18" s="61"/>
      <c r="U18" s="60"/>
      <c r="V18" s="60"/>
      <c r="W18" s="61"/>
      <c r="X18" s="62"/>
      <c r="Y18" s="35"/>
      <c r="Z18" s="60"/>
      <c r="AA18" s="60"/>
      <c r="AB18" s="61" t="s">
        <v>121</v>
      </c>
      <c r="AC18" s="61"/>
      <c r="AD18" s="60"/>
      <c r="AE18" s="60"/>
      <c r="AF18" s="61"/>
      <c r="AG18" s="62"/>
    </row>
    <row r="19" spans="1:41" ht="30" customHeight="1" x14ac:dyDescent="0.15">
      <c r="A19" s="99" t="s">
        <v>35</v>
      </c>
      <c r="B19" s="99"/>
      <c r="C19" s="99"/>
      <c r="D19" s="99"/>
      <c r="E19" s="99"/>
      <c r="F19" s="78"/>
      <c r="G19" s="78" t="s">
        <v>14</v>
      </c>
      <c r="H19" s="79"/>
      <c r="I19" s="59"/>
      <c r="J19" s="78" t="s">
        <v>15</v>
      </c>
      <c r="K19" s="79"/>
      <c r="L19" s="59"/>
      <c r="M19" s="78" t="s">
        <v>17</v>
      </c>
      <c r="N19" s="79"/>
      <c r="O19" s="59"/>
      <c r="P19" s="75"/>
      <c r="Q19" s="76"/>
      <c r="R19" s="76"/>
      <c r="S19" s="76"/>
      <c r="T19" s="76"/>
      <c r="U19" s="76"/>
      <c r="V19" s="76"/>
      <c r="W19" s="76"/>
      <c r="X19" s="76"/>
      <c r="Y19" s="76"/>
      <c r="Z19" s="76"/>
      <c r="AA19" s="76"/>
      <c r="AB19" s="76"/>
      <c r="AC19" s="76"/>
      <c r="AD19" s="76"/>
      <c r="AE19" s="76"/>
      <c r="AF19" s="76"/>
      <c r="AG19" s="77"/>
    </row>
    <row r="20" spans="1:41" ht="18" customHeight="1" x14ac:dyDescent="0.15">
      <c r="A20" s="99"/>
      <c r="B20" s="99"/>
      <c r="C20" s="99"/>
      <c r="D20" s="99"/>
      <c r="E20" s="99"/>
      <c r="F20" s="78"/>
      <c r="G20" s="87">
        <v>2750</v>
      </c>
      <c r="H20" s="88"/>
      <c r="I20" s="93"/>
      <c r="J20" s="87">
        <v>4950</v>
      </c>
      <c r="K20" s="88"/>
      <c r="L20" s="93"/>
      <c r="M20" s="87">
        <v>9350</v>
      </c>
      <c r="N20" s="88"/>
      <c r="O20" s="88"/>
      <c r="P20" s="35"/>
      <c r="Q20" s="60"/>
      <c r="R20" s="60"/>
      <c r="S20" s="61" t="s">
        <v>121</v>
      </c>
      <c r="T20" s="61"/>
      <c r="U20" s="60"/>
      <c r="V20" s="60"/>
      <c r="W20" s="61"/>
      <c r="X20" s="62"/>
      <c r="Y20" s="35"/>
      <c r="Z20" s="60"/>
      <c r="AA20" s="60"/>
      <c r="AB20" s="61" t="s">
        <v>121</v>
      </c>
      <c r="AC20" s="61"/>
      <c r="AD20" s="60"/>
      <c r="AE20" s="60"/>
      <c r="AF20" s="61"/>
      <c r="AG20" s="62"/>
    </row>
    <row r="21" spans="1:41" ht="30" customHeight="1" x14ac:dyDescent="0.15">
      <c r="A21" s="99" t="s">
        <v>34</v>
      </c>
      <c r="B21" s="99"/>
      <c r="C21" s="99"/>
      <c r="D21" s="99"/>
      <c r="E21" s="99"/>
      <c r="F21" s="78"/>
      <c r="G21" s="78" t="s">
        <v>14</v>
      </c>
      <c r="H21" s="79"/>
      <c r="I21" s="59"/>
      <c r="J21" s="78" t="s">
        <v>15</v>
      </c>
      <c r="K21" s="79"/>
      <c r="L21" s="59"/>
      <c r="M21" s="78" t="s">
        <v>17</v>
      </c>
      <c r="N21" s="79"/>
      <c r="O21" s="59"/>
      <c r="P21" s="75"/>
      <c r="Q21" s="76"/>
      <c r="R21" s="76"/>
      <c r="S21" s="76"/>
      <c r="T21" s="76"/>
      <c r="U21" s="76"/>
      <c r="V21" s="76"/>
      <c r="W21" s="76"/>
      <c r="X21" s="76"/>
      <c r="Y21" s="76"/>
      <c r="Z21" s="76"/>
      <c r="AA21" s="76"/>
      <c r="AB21" s="76"/>
      <c r="AC21" s="76"/>
      <c r="AD21" s="76"/>
      <c r="AE21" s="76"/>
      <c r="AF21" s="76"/>
      <c r="AG21" s="77"/>
      <c r="AO21" t="s">
        <v>38</v>
      </c>
    </row>
    <row r="22" spans="1:41" ht="18" customHeight="1" x14ac:dyDescent="0.15">
      <c r="A22" s="99"/>
      <c r="B22" s="99"/>
      <c r="C22" s="99"/>
      <c r="D22" s="99"/>
      <c r="E22" s="99"/>
      <c r="F22" s="78"/>
      <c r="G22" s="87">
        <v>1925</v>
      </c>
      <c r="H22" s="88"/>
      <c r="I22" s="93"/>
      <c r="J22" s="87">
        <v>4125</v>
      </c>
      <c r="K22" s="88"/>
      <c r="L22" s="93"/>
      <c r="M22" s="87">
        <v>5225</v>
      </c>
      <c r="N22" s="88"/>
      <c r="O22" s="88"/>
      <c r="P22" s="35"/>
      <c r="Q22" s="60"/>
      <c r="R22" s="60"/>
      <c r="S22" s="61" t="s">
        <v>121</v>
      </c>
      <c r="T22" s="61"/>
      <c r="U22" s="60"/>
      <c r="V22" s="60"/>
      <c r="W22" s="61"/>
      <c r="X22" s="62"/>
      <c r="Y22" s="35"/>
      <c r="Z22" s="60"/>
      <c r="AA22" s="60"/>
      <c r="AB22" s="61" t="s">
        <v>121</v>
      </c>
      <c r="AC22" s="61"/>
      <c r="AD22" s="60"/>
      <c r="AE22" s="60"/>
      <c r="AF22" s="61"/>
      <c r="AG22" s="62"/>
    </row>
    <row r="23" spans="1:41" ht="30" customHeight="1" x14ac:dyDescent="0.15">
      <c r="A23" s="99" t="s">
        <v>124</v>
      </c>
      <c r="B23" s="99"/>
      <c r="C23" s="99"/>
      <c r="D23" s="99"/>
      <c r="E23" s="99"/>
      <c r="F23" s="78"/>
      <c r="G23" s="78" t="s">
        <v>14</v>
      </c>
      <c r="H23" s="79"/>
      <c r="I23" s="59"/>
      <c r="J23" s="78" t="s">
        <v>15</v>
      </c>
      <c r="K23" s="79"/>
      <c r="L23" s="59"/>
      <c r="M23" s="78" t="s">
        <v>17</v>
      </c>
      <c r="N23" s="79"/>
      <c r="O23" s="59"/>
      <c r="P23" s="75"/>
      <c r="Q23" s="76"/>
      <c r="R23" s="76"/>
      <c r="S23" s="76"/>
      <c r="T23" s="76"/>
      <c r="U23" s="76"/>
      <c r="V23" s="76"/>
      <c r="W23" s="76"/>
      <c r="X23" s="76"/>
      <c r="Y23" s="76"/>
      <c r="Z23" s="76"/>
      <c r="AA23" s="76"/>
      <c r="AB23" s="76"/>
      <c r="AC23" s="76"/>
      <c r="AD23" s="76"/>
      <c r="AE23" s="76"/>
      <c r="AF23" s="76"/>
      <c r="AG23" s="77"/>
      <c r="AO23" t="s">
        <v>38</v>
      </c>
    </row>
    <row r="24" spans="1:41" ht="18" customHeight="1" x14ac:dyDescent="0.15">
      <c r="A24" s="99"/>
      <c r="B24" s="99"/>
      <c r="C24" s="99"/>
      <c r="D24" s="99"/>
      <c r="E24" s="99"/>
      <c r="F24" s="78"/>
      <c r="G24" s="87">
        <v>7975</v>
      </c>
      <c r="H24" s="88"/>
      <c r="I24" s="93"/>
      <c r="J24" s="87">
        <v>15675</v>
      </c>
      <c r="K24" s="88"/>
      <c r="L24" s="93"/>
      <c r="M24" s="87">
        <v>22275</v>
      </c>
      <c r="N24" s="88"/>
      <c r="O24" s="88"/>
      <c r="P24" s="35"/>
      <c r="Q24" s="60"/>
      <c r="R24" s="60"/>
      <c r="S24" s="61" t="s">
        <v>121</v>
      </c>
      <c r="T24" s="61"/>
      <c r="U24" s="60"/>
      <c r="V24" s="60"/>
      <c r="W24" s="61"/>
      <c r="X24" s="62"/>
      <c r="Y24" s="35"/>
      <c r="Z24" s="60"/>
      <c r="AA24" s="60"/>
      <c r="AB24" s="61" t="s">
        <v>121</v>
      </c>
      <c r="AC24" s="61"/>
      <c r="AD24" s="60"/>
      <c r="AE24" s="60"/>
      <c r="AF24" s="61"/>
      <c r="AG24" s="62"/>
    </row>
    <row r="25" spans="1:41" ht="18" customHeight="1" x14ac:dyDescent="0.15">
      <c r="A25" s="135" t="s">
        <v>137</v>
      </c>
      <c r="B25" s="136"/>
      <c r="C25" s="136"/>
      <c r="D25" s="136"/>
      <c r="E25" s="137"/>
      <c r="F25" s="101" t="s">
        <v>20</v>
      </c>
      <c r="G25" s="100" t="s">
        <v>139</v>
      </c>
      <c r="H25" s="100"/>
      <c r="I25" s="100"/>
      <c r="J25" s="100"/>
      <c r="K25" s="100"/>
      <c r="L25" s="100"/>
      <c r="M25" s="100"/>
      <c r="N25" s="100"/>
      <c r="O25" s="100"/>
      <c r="P25" s="100"/>
      <c r="Q25" s="100"/>
      <c r="R25" s="100"/>
      <c r="S25" s="100"/>
      <c r="T25" s="100"/>
      <c r="U25" s="100"/>
      <c r="V25" s="100"/>
      <c r="W25" s="12"/>
      <c r="X25" s="157" t="s">
        <v>119</v>
      </c>
      <c r="Y25" s="158"/>
      <c r="Z25" s="158"/>
      <c r="AA25" s="158"/>
      <c r="AB25" s="158"/>
      <c r="AC25" s="158"/>
      <c r="AD25" s="158"/>
      <c r="AE25" s="158"/>
      <c r="AF25" s="159"/>
      <c r="AG25" s="36"/>
    </row>
    <row r="26" spans="1:41" ht="18" customHeight="1" x14ac:dyDescent="0.15">
      <c r="A26" s="138"/>
      <c r="B26" s="139"/>
      <c r="C26" s="139"/>
      <c r="D26" s="139"/>
      <c r="E26" s="140"/>
      <c r="F26" s="102"/>
      <c r="G26" s="100" t="s">
        <v>136</v>
      </c>
      <c r="H26" s="100"/>
      <c r="I26" s="100"/>
      <c r="J26" s="100"/>
      <c r="K26" s="100"/>
      <c r="L26" s="100"/>
      <c r="M26" s="100"/>
      <c r="N26" s="100"/>
      <c r="O26" s="100"/>
      <c r="P26" s="100"/>
      <c r="Q26" s="100"/>
      <c r="R26" s="100"/>
      <c r="S26" s="100"/>
      <c r="T26" s="100"/>
      <c r="U26" s="100"/>
      <c r="V26" s="100"/>
      <c r="W26" s="12"/>
      <c r="X26" s="160" t="s">
        <v>120</v>
      </c>
      <c r="Y26" s="161"/>
      <c r="Z26" s="161"/>
      <c r="AA26" s="161"/>
      <c r="AB26" s="161"/>
      <c r="AC26" s="161"/>
      <c r="AD26" s="161"/>
      <c r="AE26" s="161"/>
      <c r="AF26" s="162"/>
      <c r="AG26" s="36"/>
    </row>
    <row r="27" spans="1:41" ht="18" customHeight="1" x14ac:dyDescent="0.15">
      <c r="A27" s="138"/>
      <c r="B27" s="139"/>
      <c r="C27" s="139"/>
      <c r="D27" s="139"/>
      <c r="E27" s="140"/>
      <c r="F27" s="101" t="s">
        <v>21</v>
      </c>
      <c r="G27" s="100" t="s">
        <v>139</v>
      </c>
      <c r="H27" s="100"/>
      <c r="I27" s="100"/>
      <c r="J27" s="100"/>
      <c r="K27" s="100"/>
      <c r="L27" s="100"/>
      <c r="M27" s="100"/>
      <c r="N27" s="100"/>
      <c r="O27" s="100"/>
      <c r="P27" s="100"/>
      <c r="Q27" s="100"/>
      <c r="R27" s="100"/>
      <c r="S27" s="100"/>
      <c r="T27" s="100"/>
      <c r="U27" s="100"/>
      <c r="V27" s="100"/>
      <c r="W27" s="12"/>
      <c r="X27" s="115" t="s">
        <v>119</v>
      </c>
      <c r="Y27" s="116"/>
      <c r="Z27" s="116"/>
      <c r="AA27" s="116"/>
      <c r="AB27" s="116"/>
      <c r="AC27" s="116"/>
      <c r="AD27" s="116"/>
      <c r="AE27" s="116"/>
      <c r="AF27" s="117"/>
      <c r="AG27" s="36"/>
    </row>
    <row r="28" spans="1:41" ht="18" customHeight="1" x14ac:dyDescent="0.15">
      <c r="A28" s="138"/>
      <c r="B28" s="139"/>
      <c r="C28" s="139"/>
      <c r="D28" s="139"/>
      <c r="E28" s="140"/>
      <c r="F28" s="163"/>
      <c r="G28" s="100" t="s">
        <v>136</v>
      </c>
      <c r="H28" s="100"/>
      <c r="I28" s="100"/>
      <c r="J28" s="100"/>
      <c r="K28" s="100"/>
      <c r="L28" s="100"/>
      <c r="M28" s="100"/>
      <c r="N28" s="100"/>
      <c r="O28" s="100"/>
      <c r="P28" s="100"/>
      <c r="Q28" s="100"/>
      <c r="R28" s="100"/>
      <c r="S28" s="100"/>
      <c r="T28" s="100"/>
      <c r="U28" s="100"/>
      <c r="V28" s="100"/>
      <c r="W28" s="12"/>
      <c r="X28" s="103" t="s">
        <v>120</v>
      </c>
      <c r="Y28" s="104"/>
      <c r="Z28" s="104"/>
      <c r="AA28" s="104"/>
      <c r="AB28" s="104"/>
      <c r="AC28" s="104"/>
      <c r="AD28" s="104"/>
      <c r="AE28" s="104"/>
      <c r="AF28" s="105"/>
      <c r="AG28" s="36"/>
    </row>
    <row r="29" spans="1:41" ht="20.25" customHeight="1" x14ac:dyDescent="0.15">
      <c r="A29" s="109" t="s">
        <v>135</v>
      </c>
      <c r="B29" s="110"/>
      <c r="C29" s="110"/>
      <c r="D29" s="110"/>
      <c r="E29" s="110"/>
      <c r="F29" s="110"/>
      <c r="G29" s="110"/>
      <c r="H29" s="110"/>
      <c r="I29" s="110"/>
      <c r="J29" s="110"/>
      <c r="K29" s="110"/>
      <c r="L29" s="110"/>
      <c r="M29" s="110"/>
      <c r="N29" s="110"/>
      <c r="O29" s="110"/>
      <c r="P29" s="110"/>
      <c r="Q29" s="111"/>
      <c r="R29" s="115" t="s">
        <v>31</v>
      </c>
      <c r="S29" s="116"/>
      <c r="T29" s="116"/>
      <c r="U29" s="116"/>
      <c r="V29" s="116"/>
      <c r="W29" s="116"/>
      <c r="X29" s="116"/>
      <c r="Y29" s="116"/>
      <c r="Z29" s="116"/>
      <c r="AA29" s="116"/>
      <c r="AB29" s="116"/>
      <c r="AC29" s="116"/>
      <c r="AD29" s="116"/>
      <c r="AE29" s="116"/>
      <c r="AF29" s="116"/>
      <c r="AG29" s="117"/>
    </row>
    <row r="30" spans="1:41" ht="20.25" customHeight="1" x14ac:dyDescent="0.15">
      <c r="A30" s="112" t="s">
        <v>32</v>
      </c>
      <c r="B30" s="113"/>
      <c r="C30" s="113"/>
      <c r="D30" s="113"/>
      <c r="E30" s="113"/>
      <c r="F30" s="113"/>
      <c r="G30" s="113"/>
      <c r="H30" s="113"/>
      <c r="I30" s="113"/>
      <c r="J30" s="113"/>
      <c r="K30" s="113"/>
      <c r="L30" s="113"/>
      <c r="M30" s="113"/>
      <c r="N30" s="113"/>
      <c r="O30" s="113"/>
      <c r="P30" s="113"/>
      <c r="Q30" s="114"/>
      <c r="R30" s="106" t="s">
        <v>30</v>
      </c>
      <c r="S30" s="107"/>
      <c r="T30" s="107"/>
      <c r="U30" s="107"/>
      <c r="V30" s="107"/>
      <c r="W30" s="107"/>
      <c r="X30" s="107"/>
      <c r="Y30" s="107"/>
      <c r="Z30" s="107"/>
      <c r="AA30" s="107"/>
      <c r="AB30" s="107"/>
      <c r="AC30" s="107"/>
      <c r="AD30" s="107"/>
      <c r="AE30" s="107"/>
      <c r="AF30" s="107"/>
      <c r="AG30" s="108"/>
    </row>
    <row r="31" spans="1:41" ht="15" customHeight="1" x14ac:dyDescent="0.15">
      <c r="A31" s="123" t="s">
        <v>22</v>
      </c>
      <c r="B31" s="124"/>
      <c r="C31" s="124"/>
      <c r="D31" s="124"/>
      <c r="E31" s="124"/>
      <c r="F31" s="124"/>
      <c r="G31" s="125"/>
      <c r="H31" s="65" t="s">
        <v>51</v>
      </c>
      <c r="I31" s="66"/>
      <c r="J31" s="66"/>
      <c r="K31" s="67"/>
      <c r="L31" s="89"/>
      <c r="M31" s="167" t="s">
        <v>87</v>
      </c>
      <c r="N31" s="168"/>
      <c r="O31" s="168"/>
      <c r="P31" s="169"/>
      <c r="Q31" s="91"/>
      <c r="R31" s="65" t="s">
        <v>52</v>
      </c>
      <c r="S31" s="66"/>
      <c r="T31" s="66"/>
      <c r="U31" s="67"/>
      <c r="V31" s="89"/>
      <c r="W31" s="65" t="s">
        <v>79</v>
      </c>
      <c r="X31" s="66"/>
      <c r="Y31" s="66"/>
      <c r="Z31" s="67"/>
      <c r="AA31" s="91"/>
      <c r="AB31" s="65" t="s">
        <v>55</v>
      </c>
      <c r="AC31" s="66"/>
      <c r="AD31" s="66"/>
      <c r="AE31" s="66"/>
      <c r="AF31" s="67"/>
      <c r="AG31" s="165"/>
    </row>
    <row r="32" spans="1:41" ht="15" customHeight="1" x14ac:dyDescent="0.15">
      <c r="A32" s="68"/>
      <c r="B32" s="69"/>
      <c r="C32" s="69"/>
      <c r="D32" s="69"/>
      <c r="E32" s="69"/>
      <c r="F32" s="69"/>
      <c r="G32" s="70"/>
      <c r="H32" s="68"/>
      <c r="I32" s="69"/>
      <c r="J32" s="69"/>
      <c r="K32" s="70"/>
      <c r="L32" s="90"/>
      <c r="M32" s="170"/>
      <c r="N32" s="171"/>
      <c r="O32" s="171"/>
      <c r="P32" s="172"/>
      <c r="Q32" s="92"/>
      <c r="R32" s="68"/>
      <c r="S32" s="69"/>
      <c r="T32" s="69"/>
      <c r="U32" s="70"/>
      <c r="V32" s="90"/>
      <c r="W32" s="68"/>
      <c r="X32" s="69"/>
      <c r="Y32" s="69"/>
      <c r="Z32" s="70"/>
      <c r="AA32" s="92"/>
      <c r="AB32" s="68"/>
      <c r="AC32" s="69"/>
      <c r="AD32" s="69"/>
      <c r="AE32" s="69"/>
      <c r="AF32" s="70"/>
      <c r="AG32" s="166"/>
    </row>
    <row r="33" spans="1:33" ht="15" customHeight="1" x14ac:dyDescent="0.15">
      <c r="A33" s="123" t="s">
        <v>23</v>
      </c>
      <c r="B33" s="124"/>
      <c r="C33" s="124"/>
      <c r="D33" s="124"/>
      <c r="E33" s="124"/>
      <c r="F33" s="124"/>
      <c r="G33" s="124"/>
      <c r="H33" s="65" t="s">
        <v>86</v>
      </c>
      <c r="I33" s="66"/>
      <c r="J33" s="66"/>
      <c r="K33" s="67"/>
      <c r="L33" s="89"/>
      <c r="M33" s="129" t="s">
        <v>90</v>
      </c>
      <c r="N33" s="66"/>
      <c r="O33" s="66"/>
      <c r="P33" s="67"/>
      <c r="Q33" s="89"/>
      <c r="R33" s="65" t="s">
        <v>91</v>
      </c>
      <c r="S33" s="66"/>
      <c r="T33" s="66"/>
      <c r="U33" s="67"/>
      <c r="V33" s="89"/>
      <c r="W33" s="65" t="s">
        <v>88</v>
      </c>
      <c r="X33" s="66"/>
      <c r="Y33" s="66"/>
      <c r="Z33" s="67"/>
      <c r="AA33" s="91"/>
      <c r="AB33" s="65" t="s">
        <v>89</v>
      </c>
      <c r="AC33" s="66"/>
      <c r="AD33" s="66"/>
      <c r="AE33" s="66"/>
      <c r="AF33" s="67"/>
      <c r="AG33" s="91"/>
    </row>
    <row r="34" spans="1:33" ht="15" customHeight="1" x14ac:dyDescent="0.15">
      <c r="A34" s="68"/>
      <c r="B34" s="69"/>
      <c r="C34" s="69"/>
      <c r="D34" s="69"/>
      <c r="E34" s="69"/>
      <c r="F34" s="69"/>
      <c r="G34" s="69"/>
      <c r="H34" s="68"/>
      <c r="I34" s="69"/>
      <c r="J34" s="69"/>
      <c r="K34" s="70"/>
      <c r="L34" s="90"/>
      <c r="M34" s="68"/>
      <c r="N34" s="69"/>
      <c r="O34" s="69"/>
      <c r="P34" s="70"/>
      <c r="Q34" s="90"/>
      <c r="R34" s="68"/>
      <c r="S34" s="69"/>
      <c r="T34" s="69"/>
      <c r="U34" s="70"/>
      <c r="V34" s="90"/>
      <c r="W34" s="68"/>
      <c r="X34" s="69"/>
      <c r="Y34" s="69"/>
      <c r="Z34" s="70"/>
      <c r="AA34" s="92"/>
      <c r="AB34" s="68"/>
      <c r="AC34" s="69"/>
      <c r="AD34" s="69"/>
      <c r="AE34" s="69"/>
      <c r="AF34" s="70"/>
      <c r="AG34" s="92"/>
    </row>
    <row r="35" spans="1:33" ht="20.25" customHeight="1" x14ac:dyDescent="0.15">
      <c r="A35" s="72" t="s">
        <v>25</v>
      </c>
      <c r="B35" s="72"/>
      <c r="C35" s="72"/>
      <c r="D35" s="72"/>
      <c r="E35" s="72"/>
      <c r="F35" s="72"/>
      <c r="G35" s="72"/>
      <c r="H35" s="72" t="s">
        <v>26</v>
      </c>
      <c r="I35" s="72"/>
      <c r="J35" s="72"/>
      <c r="K35" s="72"/>
      <c r="L35" s="72"/>
      <c r="M35" s="72"/>
      <c r="N35" s="72"/>
      <c r="O35" s="72" t="s">
        <v>27</v>
      </c>
      <c r="P35" s="72"/>
      <c r="Q35" s="72"/>
      <c r="R35" s="72"/>
      <c r="S35" s="72"/>
      <c r="T35" s="72"/>
      <c r="U35" s="72"/>
      <c r="V35" s="72" t="s">
        <v>28</v>
      </c>
      <c r="W35" s="72"/>
      <c r="X35" s="72"/>
      <c r="Y35" s="72"/>
      <c r="Z35" s="72"/>
      <c r="AA35" s="72"/>
      <c r="AB35" s="72"/>
      <c r="AC35" s="72" t="s">
        <v>138</v>
      </c>
      <c r="AD35" s="72"/>
      <c r="AE35" s="72"/>
      <c r="AF35" s="72"/>
      <c r="AG35" s="72"/>
    </row>
    <row r="36" spans="1:33" ht="30.75" customHeight="1" x14ac:dyDescent="0.15">
      <c r="A36" s="122">
        <f>SUM(Sheet1!B5:D9)</f>
        <v>0</v>
      </c>
      <c r="B36" s="122"/>
      <c r="C36" s="122"/>
      <c r="D36" s="122"/>
      <c r="E36" s="122"/>
      <c r="F36" s="122"/>
      <c r="G36" s="122"/>
      <c r="H36" s="120">
        <f>A36*Sheet1!B47</f>
        <v>0</v>
      </c>
      <c r="I36" s="120"/>
      <c r="J36" s="120"/>
      <c r="K36" s="120"/>
      <c r="L36" s="120"/>
      <c r="M36" s="120"/>
      <c r="N36" s="120"/>
      <c r="O36" s="120">
        <f>Sheet1!B53</f>
        <v>0</v>
      </c>
      <c r="P36" s="120"/>
      <c r="Q36" s="120"/>
      <c r="R36" s="120"/>
      <c r="S36" s="120"/>
      <c r="T36" s="120"/>
      <c r="U36" s="120"/>
      <c r="V36" s="120">
        <f>SUM(A36:U36)</f>
        <v>0</v>
      </c>
      <c r="W36" s="121"/>
      <c r="X36" s="121"/>
      <c r="Y36" s="121"/>
      <c r="Z36" s="121"/>
      <c r="AA36" s="121"/>
      <c r="AB36" s="121"/>
      <c r="AC36" s="71"/>
      <c r="AD36" s="61"/>
      <c r="AE36" s="62"/>
      <c r="AF36" s="61"/>
      <c r="AG36" s="62"/>
    </row>
    <row r="37" spans="1:33" ht="18.75" customHeight="1" thickBot="1" x14ac:dyDescent="0.2">
      <c r="A37" s="176" t="s">
        <v>134</v>
      </c>
      <c r="B37" s="176"/>
      <c r="C37" s="176"/>
      <c r="D37" s="176"/>
      <c r="E37" s="176"/>
      <c r="F37" s="176"/>
      <c r="G37" s="176"/>
      <c r="H37" s="176"/>
      <c r="I37" s="176"/>
      <c r="J37" s="176"/>
      <c r="K37" s="176"/>
      <c r="L37" s="176"/>
      <c r="M37" s="176"/>
      <c r="N37" s="176"/>
      <c r="O37" s="176"/>
      <c r="P37" s="176"/>
      <c r="Q37" s="176"/>
      <c r="R37" s="176"/>
      <c r="S37" s="176"/>
      <c r="T37" s="176"/>
      <c r="U37" s="176"/>
      <c r="V37" s="176"/>
      <c r="W37" s="176"/>
      <c r="X37" s="176"/>
      <c r="Y37" s="176"/>
      <c r="Z37" s="176"/>
      <c r="AA37" s="176"/>
      <c r="AB37" s="176"/>
      <c r="AC37" s="176"/>
      <c r="AD37" s="176"/>
      <c r="AE37" s="176"/>
      <c r="AF37" s="176"/>
      <c r="AG37" s="176"/>
    </row>
    <row r="38" spans="1:33" ht="57.75" customHeight="1" thickBot="1" x14ac:dyDescent="0.2">
      <c r="B38" s="173" t="s">
        <v>141</v>
      </c>
      <c r="C38" s="174"/>
      <c r="D38" s="174"/>
      <c r="E38" s="174"/>
      <c r="F38" s="174"/>
      <c r="G38" s="174"/>
      <c r="H38" s="174"/>
      <c r="I38" s="174"/>
      <c r="J38" s="174"/>
      <c r="K38" s="174"/>
      <c r="L38" s="174"/>
      <c r="M38" s="174"/>
      <c r="N38" s="174"/>
      <c r="O38" s="174"/>
      <c r="P38" s="174"/>
      <c r="Q38" s="174"/>
      <c r="R38" s="175"/>
      <c r="V38" s="119"/>
      <c r="W38" s="119"/>
      <c r="X38" s="119"/>
      <c r="Y38" s="119"/>
      <c r="Z38" s="119"/>
      <c r="AA38" s="119"/>
      <c r="AB38" s="164" t="s">
        <v>142</v>
      </c>
      <c r="AC38" s="164"/>
      <c r="AD38" s="164"/>
      <c r="AE38" s="164"/>
      <c r="AF38" s="164"/>
      <c r="AG38" s="164"/>
    </row>
    <row r="39" spans="1:33" ht="20.25" customHeight="1" x14ac:dyDescent="0.15">
      <c r="AC39" s="118"/>
      <c r="AD39" s="118"/>
      <c r="AE39" s="118"/>
      <c r="AF39" s="118"/>
      <c r="AG39" s="118"/>
    </row>
    <row r="41" spans="1:33" ht="20.25" customHeight="1" x14ac:dyDescent="0.15">
      <c r="A41" s="126"/>
      <c r="B41" s="126"/>
      <c r="C41" s="126"/>
      <c r="D41" s="126"/>
      <c r="E41" s="126"/>
      <c r="F41" s="126"/>
      <c r="G41" s="126"/>
      <c r="H41" s="126"/>
      <c r="I41" s="126"/>
      <c r="J41" s="126"/>
      <c r="K41" s="126"/>
      <c r="L41" s="126"/>
      <c r="M41" s="126"/>
      <c r="N41" s="126"/>
      <c r="O41" s="126"/>
      <c r="P41" s="126"/>
      <c r="Q41" s="126"/>
      <c r="R41" s="126"/>
      <c r="S41" s="126"/>
      <c r="T41" s="126"/>
      <c r="U41" s="126"/>
      <c r="V41" s="126"/>
      <c r="W41" s="126"/>
      <c r="X41" s="126"/>
      <c r="Y41" s="126"/>
      <c r="Z41" s="126"/>
      <c r="AA41" s="126"/>
      <c r="AB41" s="126"/>
      <c r="AC41" s="126"/>
      <c r="AD41" s="126"/>
      <c r="AE41" s="126"/>
      <c r="AF41" s="126"/>
      <c r="AG41" s="126"/>
    </row>
    <row r="42" spans="1:33" ht="20.25" customHeight="1" x14ac:dyDescent="0.15">
      <c r="P42" s="7"/>
    </row>
    <row r="43" spans="1:33" ht="20.25" customHeight="1" x14ac:dyDescent="0.15">
      <c r="P43" s="7"/>
    </row>
    <row r="44" spans="1:33" ht="20.25" customHeight="1" x14ac:dyDescent="0.15">
      <c r="A44" s="97"/>
      <c r="B44" s="97"/>
      <c r="C44" s="97"/>
      <c r="D44" s="97"/>
      <c r="E44" s="97"/>
      <c r="F44" s="97"/>
      <c r="G44" s="97"/>
      <c r="H44" s="97"/>
      <c r="I44" s="97"/>
      <c r="J44" s="97"/>
      <c r="K44" s="97"/>
      <c r="L44" s="97"/>
      <c r="M44" s="97"/>
      <c r="N44" s="97"/>
      <c r="O44" s="97"/>
      <c r="P44" s="97"/>
      <c r="Q44" s="97"/>
      <c r="R44" s="97"/>
      <c r="S44" s="97"/>
      <c r="T44" s="97"/>
      <c r="U44" s="97"/>
      <c r="V44" s="97"/>
      <c r="W44" s="97"/>
      <c r="X44" s="97"/>
      <c r="Y44" s="97"/>
      <c r="Z44" s="97"/>
      <c r="AA44" s="97"/>
      <c r="AB44" s="97"/>
      <c r="AC44" s="97"/>
      <c r="AD44" s="97"/>
      <c r="AE44" s="97"/>
      <c r="AF44" s="97"/>
      <c r="AG44" s="97"/>
    </row>
    <row r="45" spans="1:33" ht="20.25" customHeight="1" x14ac:dyDescent="0.15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9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</row>
    <row r="46" spans="1:33" ht="20.25" customHeight="1" x14ac:dyDescent="0.15">
      <c r="A46" s="97"/>
      <c r="B46" s="97"/>
      <c r="C46" s="97"/>
      <c r="D46" s="97"/>
      <c r="E46" s="97"/>
      <c r="F46" s="97"/>
      <c r="G46" s="97"/>
      <c r="H46" s="97"/>
      <c r="I46" s="97"/>
      <c r="J46" s="97"/>
      <c r="K46" s="97"/>
      <c r="L46" s="97"/>
      <c r="M46" s="97"/>
      <c r="N46" s="97"/>
      <c r="O46" s="97"/>
      <c r="P46" s="97"/>
      <c r="Q46" s="97"/>
      <c r="R46" s="97"/>
      <c r="S46" s="97"/>
      <c r="T46" s="97"/>
      <c r="U46" s="97"/>
      <c r="V46" s="97"/>
      <c r="W46" s="97"/>
      <c r="X46" s="97"/>
      <c r="Y46" s="97"/>
      <c r="Z46" s="97"/>
      <c r="AA46" s="97"/>
      <c r="AB46" s="97"/>
      <c r="AC46" s="97"/>
      <c r="AD46" s="97"/>
      <c r="AE46" s="97"/>
      <c r="AF46" s="97"/>
      <c r="AG46" s="97"/>
    </row>
    <row r="47" spans="1:33" ht="20.25" customHeight="1" x14ac:dyDescent="0.15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9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</row>
    <row r="48" spans="1:33" ht="20.25" customHeight="1" x14ac:dyDescent="0.15">
      <c r="A48" s="97"/>
      <c r="B48" s="97"/>
      <c r="C48" s="97"/>
      <c r="D48" s="97"/>
      <c r="E48" s="97"/>
      <c r="F48" s="97"/>
      <c r="G48" s="97"/>
      <c r="H48" s="97"/>
      <c r="I48" s="97"/>
      <c r="J48" s="97"/>
      <c r="K48" s="97"/>
      <c r="L48" s="97"/>
      <c r="M48" s="97"/>
      <c r="N48" s="97"/>
      <c r="O48" s="97"/>
      <c r="P48" s="97"/>
      <c r="Q48" s="97"/>
      <c r="R48" s="97"/>
      <c r="S48" s="97"/>
      <c r="T48" s="97"/>
      <c r="U48" s="97"/>
      <c r="V48" s="97"/>
      <c r="W48" s="97"/>
      <c r="X48" s="97"/>
      <c r="Y48" s="97"/>
      <c r="Z48" s="97"/>
      <c r="AA48" s="97"/>
      <c r="AB48" s="97"/>
      <c r="AC48" s="97"/>
      <c r="AD48" s="97"/>
      <c r="AE48" s="97"/>
      <c r="AF48" s="97"/>
      <c r="AG48" s="97"/>
    </row>
    <row r="49" spans="1:33" ht="20.25" customHeight="1" x14ac:dyDescent="0.15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9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</row>
    <row r="50" spans="1:33" ht="20.25" customHeight="1" x14ac:dyDescent="0.15">
      <c r="A50" s="97"/>
      <c r="B50" s="97"/>
      <c r="C50" s="97"/>
      <c r="D50" s="97"/>
      <c r="E50" s="97"/>
      <c r="F50" s="97"/>
      <c r="G50" s="97"/>
      <c r="H50" s="97"/>
      <c r="I50" s="97"/>
      <c r="J50" s="97"/>
      <c r="K50" s="97"/>
      <c r="L50" s="97"/>
      <c r="M50" s="97"/>
      <c r="N50" s="97"/>
      <c r="O50" s="97"/>
      <c r="P50" s="97"/>
      <c r="Q50" s="97"/>
      <c r="R50" s="97"/>
      <c r="S50" s="97"/>
      <c r="T50" s="97"/>
      <c r="U50" s="97"/>
      <c r="V50" s="97"/>
      <c r="W50" s="97"/>
      <c r="X50" s="97"/>
      <c r="Y50" s="97"/>
      <c r="Z50" s="97"/>
      <c r="AA50" s="97"/>
      <c r="AB50" s="97"/>
      <c r="AC50" s="97"/>
      <c r="AD50" s="97"/>
      <c r="AE50" s="97"/>
      <c r="AF50" s="97"/>
      <c r="AG50" s="97"/>
    </row>
    <row r="51" spans="1:33" ht="20.25" customHeight="1" x14ac:dyDescent="0.15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9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</row>
    <row r="52" spans="1:33" ht="20.25" customHeight="1" x14ac:dyDescent="0.15">
      <c r="A52" s="97"/>
      <c r="B52" s="97"/>
      <c r="C52" s="97"/>
      <c r="D52" s="97"/>
      <c r="E52" s="97"/>
      <c r="F52" s="97"/>
      <c r="G52" s="97"/>
      <c r="H52" s="97"/>
      <c r="I52" s="97"/>
      <c r="J52" s="97"/>
      <c r="K52" s="97"/>
      <c r="L52" s="97"/>
      <c r="M52" s="97"/>
      <c r="N52" s="97"/>
      <c r="O52" s="97"/>
      <c r="P52" s="97"/>
      <c r="Q52" s="97"/>
      <c r="R52" s="97"/>
      <c r="S52" s="97"/>
      <c r="T52" s="97"/>
      <c r="U52" s="97"/>
      <c r="V52" s="97"/>
      <c r="W52" s="97"/>
      <c r="X52" s="97"/>
      <c r="Y52" s="97"/>
      <c r="Z52" s="97"/>
      <c r="AA52" s="97"/>
      <c r="AB52" s="97"/>
      <c r="AC52" s="97"/>
      <c r="AD52" s="97"/>
      <c r="AE52" s="97"/>
      <c r="AF52" s="97"/>
      <c r="AG52" s="97"/>
    </row>
    <row r="53" spans="1:33" ht="20.25" customHeight="1" x14ac:dyDescent="0.15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9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</row>
    <row r="54" spans="1:33" ht="20.25" customHeight="1" x14ac:dyDescent="0.15">
      <c r="A54" s="97"/>
      <c r="B54" s="97"/>
      <c r="C54" s="97"/>
      <c r="D54" s="97"/>
      <c r="E54" s="97"/>
      <c r="F54" s="97"/>
      <c r="G54" s="97"/>
      <c r="H54" s="97"/>
      <c r="I54" s="97"/>
      <c r="J54" s="97"/>
      <c r="K54" s="97"/>
      <c r="L54" s="97"/>
      <c r="M54" s="97"/>
      <c r="N54" s="97"/>
      <c r="O54" s="97"/>
      <c r="P54" s="97"/>
      <c r="Q54" s="97"/>
      <c r="R54" s="97"/>
      <c r="S54" s="97"/>
      <c r="T54" s="97"/>
      <c r="U54" s="97"/>
      <c r="V54" s="97"/>
      <c r="W54" s="97"/>
      <c r="X54" s="97"/>
      <c r="Y54" s="97"/>
      <c r="Z54" s="97"/>
      <c r="AA54" s="97"/>
      <c r="AB54" s="97"/>
      <c r="AC54" s="97"/>
      <c r="AD54" s="97"/>
      <c r="AE54" s="97"/>
      <c r="AF54" s="97"/>
      <c r="AG54" s="97"/>
    </row>
    <row r="55" spans="1:33" ht="20.25" customHeight="1" x14ac:dyDescent="0.15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9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</row>
    <row r="56" spans="1:33" ht="20.25" customHeight="1" x14ac:dyDescent="0.15">
      <c r="A56" s="97"/>
      <c r="B56" s="97"/>
      <c r="C56" s="97"/>
      <c r="D56" s="97"/>
      <c r="E56" s="97"/>
      <c r="F56" s="97"/>
      <c r="G56" s="97"/>
      <c r="H56" s="97"/>
      <c r="I56" s="97"/>
      <c r="J56" s="97"/>
      <c r="K56" s="97"/>
      <c r="L56" s="97"/>
      <c r="M56" s="97"/>
      <c r="N56" s="97"/>
      <c r="O56" s="97"/>
      <c r="P56" s="97"/>
      <c r="Q56" s="97"/>
      <c r="R56" s="97"/>
      <c r="S56" s="97"/>
      <c r="T56" s="97"/>
      <c r="U56" s="97"/>
      <c r="V56" s="97"/>
      <c r="W56" s="97"/>
      <c r="X56" s="97"/>
      <c r="Y56" s="97"/>
      <c r="Z56" s="97"/>
      <c r="AA56" s="97"/>
      <c r="AB56" s="97"/>
      <c r="AC56" s="97"/>
      <c r="AD56" s="97"/>
      <c r="AE56" s="97"/>
      <c r="AF56" s="97"/>
      <c r="AG56" s="97"/>
    </row>
    <row r="57" spans="1:33" ht="20.25" customHeight="1" x14ac:dyDescent="0.15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</row>
    <row r="58" spans="1:33" ht="20.25" customHeight="1" x14ac:dyDescent="0.15">
      <c r="A58" s="98"/>
      <c r="B58" s="98"/>
      <c r="C58" s="98"/>
      <c r="D58" s="98"/>
      <c r="E58" s="98"/>
      <c r="F58" s="98"/>
      <c r="G58" s="98"/>
      <c r="H58" s="98"/>
      <c r="I58" s="98"/>
      <c r="J58" s="98"/>
      <c r="K58" s="98"/>
      <c r="L58" s="98"/>
      <c r="M58" s="98"/>
      <c r="N58" s="98"/>
      <c r="O58" s="98"/>
      <c r="P58" s="98"/>
      <c r="Q58" s="98"/>
      <c r="R58" s="98"/>
      <c r="S58" s="98"/>
      <c r="T58" s="98"/>
      <c r="U58" s="98"/>
      <c r="V58" s="98"/>
      <c r="W58" s="98"/>
      <c r="X58" s="98"/>
      <c r="Y58" s="98"/>
      <c r="Z58" s="98"/>
      <c r="AA58" s="98"/>
      <c r="AB58" s="98"/>
      <c r="AC58" s="98"/>
      <c r="AD58" s="98"/>
      <c r="AE58" s="98"/>
      <c r="AF58" s="98"/>
      <c r="AG58" s="98"/>
    </row>
  </sheetData>
  <sheetProtection algorithmName="SHA-512" hashValue="IoFYFNktpzZ1w5J7UGmRp8jSpb0xHjVMAB51pAU1nuglzHdeGWOeY4LzKIU/zpW8Z42GhfgIJYo6RXV2+dM8FQ==" saltValue="D5RjQ2bxiKPtKP4/pkhTFA==" spinCount="100000" sheet="1" selectLockedCells="1"/>
  <mergeCells count="175">
    <mergeCell ref="AB38:AG38"/>
    <mergeCell ref="H33:K34"/>
    <mergeCell ref="M33:P34"/>
    <mergeCell ref="O35:U35"/>
    <mergeCell ref="AC35:AG35"/>
    <mergeCell ref="L31:L32"/>
    <mergeCell ref="V31:V32"/>
    <mergeCell ref="AA31:AA32"/>
    <mergeCell ref="AG31:AG32"/>
    <mergeCell ref="M31:P32"/>
    <mergeCell ref="B38:R38"/>
    <mergeCell ref="V35:AB35"/>
    <mergeCell ref="A33:G34"/>
    <mergeCell ref="AF36:AG36"/>
    <mergeCell ref="A37:AG37"/>
    <mergeCell ref="X25:AF25"/>
    <mergeCell ref="X26:AF26"/>
    <mergeCell ref="X27:AF27"/>
    <mergeCell ref="P19:AG19"/>
    <mergeCell ref="P21:AG21"/>
    <mergeCell ref="F27:F28"/>
    <mergeCell ref="G28:V28"/>
    <mergeCell ref="A23:F24"/>
    <mergeCell ref="G23:H23"/>
    <mergeCell ref="J23:K23"/>
    <mergeCell ref="M23:N23"/>
    <mergeCell ref="P23:AG23"/>
    <mergeCell ref="G25:V25"/>
    <mergeCell ref="G27:V27"/>
    <mergeCell ref="G22:I22"/>
    <mergeCell ref="J22:L22"/>
    <mergeCell ref="AF22:AG22"/>
    <mergeCell ref="Q24:R24"/>
    <mergeCell ref="S24:T24"/>
    <mergeCell ref="U24:V24"/>
    <mergeCell ref="W24:X24"/>
    <mergeCell ref="Z24:AA24"/>
    <mergeCell ref="AB24:AC24"/>
    <mergeCell ref="AD24:AE24"/>
    <mergeCell ref="A9:F10"/>
    <mergeCell ref="A15:F16"/>
    <mergeCell ref="A17:F18"/>
    <mergeCell ref="G14:I14"/>
    <mergeCell ref="M21:N21"/>
    <mergeCell ref="G12:O12"/>
    <mergeCell ref="D1:AC2"/>
    <mergeCell ref="A3:N3"/>
    <mergeCell ref="G5:R6"/>
    <mergeCell ref="G7:R8"/>
    <mergeCell ref="R4:U4"/>
    <mergeCell ref="S5:U6"/>
    <mergeCell ref="V7:AG8"/>
    <mergeCell ref="S7:U8"/>
    <mergeCell ref="V6:AG6"/>
    <mergeCell ref="A5:F6"/>
    <mergeCell ref="A7:F8"/>
    <mergeCell ref="W5:AG5"/>
    <mergeCell ref="V4:AG4"/>
    <mergeCell ref="A19:F20"/>
    <mergeCell ref="J13:L13"/>
    <mergeCell ref="M13:O13"/>
    <mergeCell ref="M15:N15"/>
    <mergeCell ref="J14:L14"/>
    <mergeCell ref="M22:O22"/>
    <mergeCell ref="J18:L18"/>
    <mergeCell ref="A12:F14"/>
    <mergeCell ref="J19:K19"/>
    <mergeCell ref="M19:N19"/>
    <mergeCell ref="A11:F11"/>
    <mergeCell ref="A25:E28"/>
    <mergeCell ref="J21:K21"/>
    <mergeCell ref="G19:H19"/>
    <mergeCell ref="M18:O18"/>
    <mergeCell ref="M24:O24"/>
    <mergeCell ref="A54:AG54"/>
    <mergeCell ref="AC39:AG39"/>
    <mergeCell ref="G20:I20"/>
    <mergeCell ref="J20:L20"/>
    <mergeCell ref="M20:O20"/>
    <mergeCell ref="V38:X38"/>
    <mergeCell ref="Y38:AA38"/>
    <mergeCell ref="R33:U34"/>
    <mergeCell ref="W33:Z34"/>
    <mergeCell ref="AB33:AF34"/>
    <mergeCell ref="A35:G35"/>
    <mergeCell ref="H35:N35"/>
    <mergeCell ref="V36:AB36"/>
    <mergeCell ref="A36:G36"/>
    <mergeCell ref="H36:N36"/>
    <mergeCell ref="O36:U36"/>
    <mergeCell ref="AG33:AG34"/>
    <mergeCell ref="V33:V34"/>
    <mergeCell ref="A31:G32"/>
    <mergeCell ref="Z20:AA20"/>
    <mergeCell ref="AD20:AE20"/>
    <mergeCell ref="Q20:R20"/>
    <mergeCell ref="U20:V20"/>
    <mergeCell ref="A41:AG41"/>
    <mergeCell ref="A56:AG56"/>
    <mergeCell ref="A58:AG58"/>
    <mergeCell ref="A44:AG44"/>
    <mergeCell ref="A46:AG46"/>
    <mergeCell ref="A48:AG48"/>
    <mergeCell ref="A50:AG50"/>
    <mergeCell ref="A52:AG52"/>
    <mergeCell ref="G21:H21"/>
    <mergeCell ref="A21:F22"/>
    <mergeCell ref="G26:V26"/>
    <mergeCell ref="F25:F26"/>
    <mergeCell ref="R31:U32"/>
    <mergeCell ref="X28:AF28"/>
    <mergeCell ref="W31:Z32"/>
    <mergeCell ref="R30:AG30"/>
    <mergeCell ref="A29:Q29"/>
    <mergeCell ref="A30:Q30"/>
    <mergeCell ref="H31:K32"/>
    <mergeCell ref="R29:AG29"/>
    <mergeCell ref="G24:I24"/>
    <mergeCell ref="J24:L24"/>
    <mergeCell ref="Q31:Q32"/>
    <mergeCell ref="AB31:AF32"/>
    <mergeCell ref="AC36:AE36"/>
    <mergeCell ref="AF24:AG24"/>
    <mergeCell ref="Q33:Q34"/>
    <mergeCell ref="AA33:AA34"/>
    <mergeCell ref="L33:L34"/>
    <mergeCell ref="G18:I18"/>
    <mergeCell ref="AA11:AG11"/>
    <mergeCell ref="G17:H17"/>
    <mergeCell ref="J17:K17"/>
    <mergeCell ref="M17:N17"/>
    <mergeCell ref="G16:I16"/>
    <mergeCell ref="J16:L16"/>
    <mergeCell ref="G11:K11"/>
    <mergeCell ref="P17:AG17"/>
    <mergeCell ref="AF18:AG18"/>
    <mergeCell ref="AF20:AG20"/>
    <mergeCell ref="Q22:R22"/>
    <mergeCell ref="U22:V22"/>
    <mergeCell ref="Z22:AA22"/>
    <mergeCell ref="AD22:AE22"/>
    <mergeCell ref="S18:T18"/>
    <mergeCell ref="W18:X18"/>
    <mergeCell ref="AB18:AC18"/>
    <mergeCell ref="S20:T20"/>
    <mergeCell ref="W20:X20"/>
    <mergeCell ref="V9:AG10"/>
    <mergeCell ref="S9:U10"/>
    <mergeCell ref="G13:I13"/>
    <mergeCell ref="P12:AG12"/>
    <mergeCell ref="P13:X14"/>
    <mergeCell ref="Y13:AG14"/>
    <mergeCell ref="AF16:AG16"/>
    <mergeCell ref="Z16:AA16"/>
    <mergeCell ref="AD16:AE16"/>
    <mergeCell ref="P15:AG15"/>
    <mergeCell ref="G15:H15"/>
    <mergeCell ref="J15:K15"/>
    <mergeCell ref="L11:W11"/>
    <mergeCell ref="G9:R10"/>
    <mergeCell ref="M16:O16"/>
    <mergeCell ref="S16:T16"/>
    <mergeCell ref="AB16:AC16"/>
    <mergeCell ref="W16:X16"/>
    <mergeCell ref="M14:O14"/>
    <mergeCell ref="AD18:AE18"/>
    <mergeCell ref="AB20:AC20"/>
    <mergeCell ref="S22:T22"/>
    <mergeCell ref="W22:X22"/>
    <mergeCell ref="AB22:AC22"/>
    <mergeCell ref="Q16:R16"/>
    <mergeCell ref="U16:V16"/>
    <mergeCell ref="Q18:R18"/>
    <mergeCell ref="U18:V18"/>
    <mergeCell ref="Z18:AA18"/>
  </mergeCells>
  <phoneticPr fontId="2"/>
  <dataValidations count="2">
    <dataValidation imeMode="halfAlpha" allowBlank="1" showInputMessage="1" showErrorMessage="1" sqref="N4:P4 D4:J4 V4:AG4" xr:uid="{00000000-0002-0000-0000-000000000000}"/>
    <dataValidation type="list" allowBlank="1" showInputMessage="1" showErrorMessage="1" sqref="W31:Z32" xr:uid="{00000000-0002-0000-0000-000001000000}">
      <formula1>#REF!</formula1>
    </dataValidation>
  </dataValidations>
  <pageMargins left="0.78740157480314965" right="0.59055118110236227" top="0.39370078740157483" bottom="0.39370078740157483" header="0.51181102362204722" footer="0.51181102362204722"/>
  <pageSetup paperSize="9" orientation="portrait" blackAndWhite="1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00000000-0002-0000-0000-000002000000}">
          <x14:formula1>
            <xm:f>Sheet1!$A$56:$A$57</xm:f>
          </x14:formula1>
          <xm:sqref>I15 I17 I19 I21 I23 L15 L17 L19 L21 L23 O15 O17 O19 O21 O23 W25:W28 AG25:AG28 L31:L34 V31:V34 Q33:Q34</xm:sqref>
        </x14:dataValidation>
        <x14:dataValidation type="list" allowBlank="1" showInputMessage="1" showErrorMessage="1" xr:uid="{00000000-0002-0000-0000-000003000000}">
          <x14:formula1>
            <xm:f>Sheet1!$A$57:$A$58</xm:f>
          </x14:formula1>
          <xm:sqref>AG31:AG32</xm:sqref>
        </x14:dataValidation>
        <x14:dataValidation type="list" imeMode="halfAlpha" allowBlank="1" showInputMessage="1" xr:uid="{00000000-0002-0000-0000-000004000000}">
          <x14:formula1>
            <xm:f>Sheet1!$A$60:$A$85</xm:f>
          </x14:formula1>
          <xm:sqref>Q16:R16</xm:sqref>
        </x14:dataValidation>
        <x14:dataValidation type="list" allowBlank="1" showInputMessage="1" xr:uid="{00000000-0002-0000-0000-000005000000}">
          <x14:formula1>
            <xm:f>Sheet1!$A$60:$A$85</xm:f>
          </x14:formula1>
          <xm:sqref>Q18:R18 Q24:R24 Q22:R22 Q20:R20</xm:sqref>
        </x14:dataValidation>
        <x14:dataValidation type="list" allowBlank="1" showInputMessage="1" xr:uid="{00000000-0002-0000-0000-000006000000}">
          <x14:formula1>
            <xm:f>Sheet1!$B$62:$B$86</xm:f>
          </x14:formula1>
          <xm:sqref>U16:V16 U18:V18 U20:V20 U22:V22 U24:V24 AD24:AE24 AD22:AE22 AD20:AE20 AD18:AE18 AD16:AE16</xm:sqref>
        </x14:dataValidation>
        <x14:dataValidation type="list" allowBlank="1" showInputMessage="1" xr:uid="{00000000-0002-0000-0000-000007000000}">
          <x14:formula1>
            <xm:f>Sheet1!$A$60:$A$86</xm:f>
          </x14:formula1>
          <xm:sqref>Z16:AA16 Z18:AA18 Z20:AA20 Z22:AA22 Z24:AA24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A98"/>
  <sheetViews>
    <sheetView topLeftCell="A60" workbookViewId="0">
      <selection activeCell="A63" sqref="A63"/>
    </sheetView>
  </sheetViews>
  <sheetFormatPr defaultRowHeight="13.5" x14ac:dyDescent="0.15"/>
  <cols>
    <col min="1" max="1" width="13.625" style="40" bestFit="1" customWidth="1"/>
    <col min="2" max="2" width="9.25" style="40" bestFit="1" customWidth="1"/>
    <col min="3" max="11" width="9" style="40"/>
    <col min="12" max="12" width="10.5" style="40" bestFit="1" customWidth="1"/>
    <col min="13" max="13" width="8" style="40" bestFit="1" customWidth="1"/>
    <col min="14" max="14" width="14.375" style="40" bestFit="1" customWidth="1"/>
    <col min="15" max="16384" width="9" style="40"/>
  </cols>
  <sheetData>
    <row r="1" spans="1:5" x14ac:dyDescent="0.15">
      <c r="A1" s="10"/>
      <c r="B1" s="10" t="s">
        <v>39</v>
      </c>
      <c r="C1" s="23" t="s">
        <v>40</v>
      </c>
      <c r="D1" s="23" t="s">
        <v>41</v>
      </c>
      <c r="E1" s="53"/>
    </row>
    <row r="2" spans="1:5" x14ac:dyDescent="0.15">
      <c r="A2" s="10" t="s">
        <v>42</v>
      </c>
      <c r="B2" s="10" t="s">
        <v>43</v>
      </c>
      <c r="C2" s="10" t="s">
        <v>43</v>
      </c>
      <c r="D2" s="10" t="s">
        <v>43</v>
      </c>
      <c r="E2" s="54"/>
    </row>
    <row r="3" spans="1:5" x14ac:dyDescent="0.15">
      <c r="A3" s="10" t="s">
        <v>44</v>
      </c>
      <c r="B3" s="10" t="s">
        <v>43</v>
      </c>
      <c r="C3" s="10" t="s">
        <v>43</v>
      </c>
      <c r="D3" s="10" t="s">
        <v>43</v>
      </c>
      <c r="E3" s="54"/>
    </row>
    <row r="4" spans="1:5" x14ac:dyDescent="0.15">
      <c r="A4" s="10" t="s">
        <v>45</v>
      </c>
      <c r="B4" s="37"/>
      <c r="C4" s="37"/>
      <c r="D4" s="37"/>
      <c r="E4" s="55"/>
    </row>
    <row r="5" spans="1:5" x14ac:dyDescent="0.15">
      <c r="A5" s="10" t="s">
        <v>46</v>
      </c>
      <c r="B5" s="30" t="str">
        <f>IF(申込書!I15="〇",申込書!G16,"")</f>
        <v/>
      </c>
      <c r="C5" s="30" t="str">
        <f>IF(申込書!L15="〇",申込書!J16,"")</f>
        <v/>
      </c>
      <c r="D5" s="30" t="str">
        <f>IF(申込書!O15="〇",申込書!M16,"")</f>
        <v/>
      </c>
      <c r="E5" s="56"/>
    </row>
    <row r="6" spans="1:5" x14ac:dyDescent="0.15">
      <c r="A6" s="10" t="s">
        <v>47</v>
      </c>
      <c r="B6" s="30" t="str">
        <f>IF(申込書!I17="〇",申込書!G18,"")</f>
        <v/>
      </c>
      <c r="C6" s="30" t="str">
        <f>IF(申込書!L17="〇",申込書!J18,"")</f>
        <v/>
      </c>
      <c r="D6" s="30" t="str">
        <f>IF(申込書!O17="〇",申込書!M18,"")</f>
        <v/>
      </c>
      <c r="E6" s="56"/>
    </row>
    <row r="7" spans="1:5" x14ac:dyDescent="0.15">
      <c r="A7" s="10" t="s">
        <v>48</v>
      </c>
      <c r="B7" s="30" t="str">
        <f>IF(申込書!I19="〇",申込書!G20,"")</f>
        <v/>
      </c>
      <c r="C7" s="30" t="str">
        <f>IF(申込書!L19="〇",申込書!J20,"")</f>
        <v/>
      </c>
      <c r="D7" s="30" t="str">
        <f>IF(申込書!O19="〇",申込書!M20,"")</f>
        <v/>
      </c>
      <c r="E7" s="56"/>
    </row>
    <row r="8" spans="1:5" x14ac:dyDescent="0.15">
      <c r="A8" s="10" t="s">
        <v>49</v>
      </c>
      <c r="B8" s="30" t="str">
        <f>IF(申込書!I21="〇",申込書!G22,"")</f>
        <v/>
      </c>
      <c r="C8" s="30" t="str">
        <f>IF(申込書!L21="〇",申込書!J22,"")</f>
        <v/>
      </c>
      <c r="D8" s="30" t="str">
        <f>IF(申込書!O21="〇",申込書!M22,"")</f>
        <v/>
      </c>
      <c r="E8" s="56"/>
    </row>
    <row r="9" spans="1:5" x14ac:dyDescent="0.15">
      <c r="A9" s="10" t="s">
        <v>125</v>
      </c>
      <c r="B9" s="30" t="str">
        <f>IF(申込書!I23="〇",申込書!G24,"")</f>
        <v/>
      </c>
      <c r="C9" s="30" t="str">
        <f>IF(申込書!L23="〇",申込書!J24,"")</f>
        <v/>
      </c>
      <c r="D9" s="30" t="str">
        <f>IF(申込書!O23="〇",申込書!M24,"")</f>
        <v/>
      </c>
      <c r="E9" s="56"/>
    </row>
    <row r="11" spans="1:5" x14ac:dyDescent="0.15">
      <c r="A11" s="10" t="s">
        <v>51</v>
      </c>
      <c r="B11" s="41" t="e">
        <f>IF(申込書!#REF!="〇",0.3,"")</f>
        <v>#REF!</v>
      </c>
      <c r="C11" s="41" t="str">
        <f>IF(申込書!L31="〇","〇","×")</f>
        <v>×</v>
      </c>
    </row>
    <row r="12" spans="1:5" x14ac:dyDescent="0.15">
      <c r="A12" s="10" t="s">
        <v>53</v>
      </c>
      <c r="B12" s="41"/>
      <c r="C12" s="41" t="str">
        <f>IF(申込書!Q31="〇","〇","×")</f>
        <v>×</v>
      </c>
    </row>
    <row r="13" spans="1:5" x14ac:dyDescent="0.15">
      <c r="A13" s="10" t="s">
        <v>52</v>
      </c>
      <c r="B13" s="41"/>
      <c r="C13" s="41" t="str">
        <f>IF(申込書!V31="〇","〇","×")</f>
        <v>×</v>
      </c>
    </row>
    <row r="14" spans="1:5" x14ac:dyDescent="0.15">
      <c r="A14" s="10" t="s">
        <v>54</v>
      </c>
      <c r="B14" s="41"/>
      <c r="C14" s="41" t="str">
        <f>IF(申込書!AA31="〇","〇","×")</f>
        <v>×</v>
      </c>
    </row>
    <row r="15" spans="1:5" x14ac:dyDescent="0.15">
      <c r="A15" s="10" t="s">
        <v>55</v>
      </c>
      <c r="B15" s="41"/>
      <c r="C15" s="41" t="str">
        <f>IF(申込書!AG31="〇","〇","×")</f>
        <v>×</v>
      </c>
    </row>
    <row r="16" spans="1:5" x14ac:dyDescent="0.15">
      <c r="C16" s="40" t="s">
        <v>126</v>
      </c>
    </row>
    <row r="17" spans="1:3" x14ac:dyDescent="0.15">
      <c r="A17" s="10" t="s">
        <v>56</v>
      </c>
      <c r="B17" s="41"/>
      <c r="C17" s="41" t="str">
        <f>IF(申込書!Y11="土","〇","×")</f>
        <v>×</v>
      </c>
    </row>
    <row r="18" spans="1:3" x14ac:dyDescent="0.15">
      <c r="A18" s="10" t="s">
        <v>57</v>
      </c>
      <c r="B18" s="41" t="str">
        <f>IF(申込書!AA35="〇",0.6,"")</f>
        <v/>
      </c>
      <c r="C18" s="41" t="str">
        <f>IF(申込書!Y11="日","〇","×")</f>
        <v>×</v>
      </c>
    </row>
    <row r="19" spans="1:3" x14ac:dyDescent="0.15">
      <c r="C19" s="40" t="s">
        <v>80</v>
      </c>
    </row>
    <row r="20" spans="1:3" x14ac:dyDescent="0.15">
      <c r="A20" s="10" t="s">
        <v>58</v>
      </c>
      <c r="B20" s="42">
        <v>44562</v>
      </c>
      <c r="C20" s="41" t="str">
        <f>IF(申込書!$L$11=Sheet1!B20,"〇","×")</f>
        <v>×</v>
      </c>
    </row>
    <row r="21" spans="1:3" x14ac:dyDescent="0.15">
      <c r="A21" s="10" t="s">
        <v>59</v>
      </c>
      <c r="B21" s="42">
        <v>44572</v>
      </c>
      <c r="C21" s="41" t="str">
        <f>IF(申込書!$L$11=Sheet1!B21,"〇","×")</f>
        <v>×</v>
      </c>
    </row>
    <row r="22" spans="1:3" x14ac:dyDescent="0.15">
      <c r="A22" s="10" t="s">
        <v>60</v>
      </c>
      <c r="B22" s="42">
        <v>44603</v>
      </c>
      <c r="C22" s="41" t="str">
        <f>IF(申込書!$L$11=Sheet1!B22,"〇","×")</f>
        <v>×</v>
      </c>
    </row>
    <row r="23" spans="1:3" x14ac:dyDescent="0.15">
      <c r="A23" s="10" t="s">
        <v>61</v>
      </c>
      <c r="B23" s="42">
        <v>44615</v>
      </c>
      <c r="C23" s="41" t="str">
        <f>IF(申込書!$L$11=Sheet1!B23,"〇","×")</f>
        <v>×</v>
      </c>
    </row>
    <row r="24" spans="1:3" x14ac:dyDescent="0.15">
      <c r="A24" s="10" t="s">
        <v>62</v>
      </c>
      <c r="B24" s="42">
        <v>44640</v>
      </c>
      <c r="C24" s="41" t="str">
        <f>IF(申込書!$L$11=Sheet1!B24,"〇","×")</f>
        <v>×</v>
      </c>
    </row>
    <row r="25" spans="1:3" x14ac:dyDescent="0.15">
      <c r="A25" s="10" t="s">
        <v>63</v>
      </c>
      <c r="B25" s="42">
        <v>44315</v>
      </c>
      <c r="C25" s="41" t="str">
        <f>IF(申込書!$L$11=Sheet1!B25,"〇","×")</f>
        <v>×</v>
      </c>
    </row>
    <row r="26" spans="1:3" x14ac:dyDescent="0.15">
      <c r="A26" s="10" t="s">
        <v>64</v>
      </c>
      <c r="B26" s="42">
        <v>44319</v>
      </c>
      <c r="C26" s="41" t="str">
        <f>IF(申込書!$L$11=Sheet1!B26,"〇","×")</f>
        <v>×</v>
      </c>
    </row>
    <row r="27" spans="1:3" x14ac:dyDescent="0.15">
      <c r="A27" s="10" t="s">
        <v>65</v>
      </c>
      <c r="B27" s="42">
        <v>44320</v>
      </c>
      <c r="C27" s="41" t="str">
        <f>IF(申込書!$L$11=Sheet1!B27,"〇","×")</f>
        <v>×</v>
      </c>
    </row>
    <row r="28" spans="1:3" x14ac:dyDescent="0.15">
      <c r="A28" s="10" t="s">
        <v>66</v>
      </c>
      <c r="B28" s="42">
        <v>44321</v>
      </c>
      <c r="C28" s="41" t="str">
        <f>IF(申込書!$L$11=Sheet1!B28,"〇","×")</f>
        <v>×</v>
      </c>
    </row>
    <row r="29" spans="1:3" x14ac:dyDescent="0.15">
      <c r="A29" s="10" t="s">
        <v>67</v>
      </c>
      <c r="B29" s="42">
        <v>44396</v>
      </c>
      <c r="C29" s="41" t="str">
        <f>IF(申込書!$L$11=Sheet1!B29,"〇","×")</f>
        <v>×</v>
      </c>
    </row>
    <row r="30" spans="1:3" x14ac:dyDescent="0.15">
      <c r="A30" s="10" t="s">
        <v>68</v>
      </c>
      <c r="B30" s="42">
        <v>44419</v>
      </c>
      <c r="C30" s="41" t="str">
        <f>IF(申込書!$L$11=Sheet1!B30,"〇","×")</f>
        <v>×</v>
      </c>
    </row>
    <row r="31" spans="1:3" x14ac:dyDescent="0.15">
      <c r="A31" s="10" t="s">
        <v>69</v>
      </c>
      <c r="B31" s="42">
        <v>44459</v>
      </c>
      <c r="C31" s="41" t="str">
        <f>IF(申込書!$L$11=Sheet1!B31,"〇","×")</f>
        <v>×</v>
      </c>
    </row>
    <row r="32" spans="1:3" x14ac:dyDescent="0.15">
      <c r="A32" s="10" t="s">
        <v>70</v>
      </c>
      <c r="B32" s="42">
        <v>44462</v>
      </c>
      <c r="C32" s="41" t="str">
        <f>IF(申込書!$L$11=Sheet1!B32,"〇","×")</f>
        <v>×</v>
      </c>
    </row>
    <row r="33" spans="1:5" x14ac:dyDescent="0.15">
      <c r="A33" s="10" t="s">
        <v>71</v>
      </c>
      <c r="B33" s="42">
        <v>44480</v>
      </c>
      <c r="C33" s="41" t="str">
        <f>IF(申込書!$L$11=Sheet1!B33,"〇","×")</f>
        <v>×</v>
      </c>
    </row>
    <row r="34" spans="1:5" x14ac:dyDescent="0.15">
      <c r="A34" s="10" t="s">
        <v>72</v>
      </c>
      <c r="B34" s="42">
        <v>44503</v>
      </c>
      <c r="C34" s="41" t="str">
        <f>IF(申込書!$L$11=Sheet1!B34,"〇","×")</f>
        <v>×</v>
      </c>
    </row>
    <row r="35" spans="1:5" x14ac:dyDescent="0.15">
      <c r="A35" s="10" t="s">
        <v>73</v>
      </c>
      <c r="B35" s="42">
        <v>44523</v>
      </c>
      <c r="C35" s="41" t="str">
        <f>IF(申込書!$L$11=Sheet1!B35,"〇","×")</f>
        <v>×</v>
      </c>
    </row>
    <row r="37" spans="1:5" x14ac:dyDescent="0.15">
      <c r="A37" s="10" t="s">
        <v>51</v>
      </c>
      <c r="B37" s="43" t="str">
        <f>IF(AND(COUNTIF(C11,"〇"),COUNTIF($C$17:$C$35,"")),"","")</f>
        <v/>
      </c>
    </row>
    <row r="38" spans="1:5" x14ac:dyDescent="0.15">
      <c r="A38" s="10" t="s">
        <v>53</v>
      </c>
      <c r="B38" s="43" t="str">
        <f>IF(AND(COUNTIF(C12,"〇"),COUNTIF($C$17:$C$35,"")),"","")</f>
        <v/>
      </c>
    </row>
    <row r="39" spans="1:5" x14ac:dyDescent="0.15">
      <c r="A39" s="10" t="s">
        <v>52</v>
      </c>
      <c r="B39" s="43" t="str">
        <f>IF(AND(COUNTIF(C13,"〇"),COUNTIF($C$17:$C$35,"×")),0.3,"")</f>
        <v/>
      </c>
    </row>
    <row r="40" spans="1:5" x14ac:dyDescent="0.15">
      <c r="A40" s="10" t="s">
        <v>79</v>
      </c>
      <c r="B40" s="43" t="str">
        <f>IF(AND(COUNTIF(C14,"〇"),COUNTIF($C$17:$C$35,"")),0.3,"")</f>
        <v/>
      </c>
    </row>
    <row r="41" spans="1:5" x14ac:dyDescent="0.15">
      <c r="A41" s="10" t="s">
        <v>55</v>
      </c>
      <c r="B41" s="43" t="str">
        <f>IF(AND(COUNTIF(C15,"〇"),COUNTIF($C$17:$C$35,"")),"","")</f>
        <v/>
      </c>
    </row>
    <row r="42" spans="1:5" x14ac:dyDescent="0.15">
      <c r="A42" s="10" t="s">
        <v>74</v>
      </c>
      <c r="B42" s="43"/>
      <c r="D42" s="44"/>
      <c r="E42" s="44"/>
    </row>
    <row r="43" spans="1:5" x14ac:dyDescent="0.15">
      <c r="A43" s="38" t="s">
        <v>76</v>
      </c>
      <c r="B43" s="43" t="str">
        <f>IF(AND(COUNTIF(C12,"〇"),COUNTIF($C$17:$C$35,"〇")),0.2,"")</f>
        <v/>
      </c>
    </row>
    <row r="44" spans="1:5" x14ac:dyDescent="0.15">
      <c r="A44" s="10" t="s">
        <v>75</v>
      </c>
      <c r="B44" s="43" t="str">
        <f>IF(AND(COUNTIF(C13,"〇"),COUNTIF($C$17:$C$35,"〇")),0.3,"")</f>
        <v/>
      </c>
    </row>
    <row r="45" spans="1:5" x14ac:dyDescent="0.15">
      <c r="A45" s="10" t="s">
        <v>77</v>
      </c>
      <c r="B45" s="43" t="str">
        <f>IF(AND(COUNTIF(C14,"〇"),COUNTIF($C$17:$C$35,"〇")),0.3,"")</f>
        <v/>
      </c>
    </row>
    <row r="46" spans="1:5" x14ac:dyDescent="0.15">
      <c r="A46" s="10" t="s">
        <v>78</v>
      </c>
      <c r="B46" s="43" t="str">
        <f>IF(AND(COUNTIF(C15,"〇"),COUNTIF($C$17:$C$35,"〇")),0.2,"")</f>
        <v/>
      </c>
    </row>
    <row r="47" spans="1:5" x14ac:dyDescent="0.15">
      <c r="A47" s="10" t="s">
        <v>81</v>
      </c>
      <c r="B47" s="43">
        <f>SUM(B37:B46)</f>
        <v>0</v>
      </c>
    </row>
    <row r="48" spans="1:5" x14ac:dyDescent="0.15">
      <c r="A48" s="41"/>
      <c r="B48" s="41"/>
    </row>
    <row r="49" spans="1:2" x14ac:dyDescent="0.15">
      <c r="A49" s="10" t="s">
        <v>82</v>
      </c>
      <c r="B49" s="45" t="str">
        <f>IF(申込書!W25="〇",1100,"")</f>
        <v/>
      </c>
    </row>
    <row r="50" spans="1:2" x14ac:dyDescent="0.15">
      <c r="A50" s="10" t="s">
        <v>83</v>
      </c>
      <c r="B50" s="41" t="str">
        <f>IF(申込書!W26="〇",3300,"")</f>
        <v/>
      </c>
    </row>
    <row r="51" spans="1:2" x14ac:dyDescent="0.15">
      <c r="A51" s="10" t="s">
        <v>85</v>
      </c>
      <c r="B51" s="41" t="str">
        <f>IF(申込書!W27="〇",1100,"")</f>
        <v/>
      </c>
    </row>
    <row r="52" spans="1:2" x14ac:dyDescent="0.15">
      <c r="A52" s="10" t="s">
        <v>84</v>
      </c>
      <c r="B52" s="41" t="str">
        <f>IF(申込書!W28="〇",3300,"")</f>
        <v/>
      </c>
    </row>
    <row r="53" spans="1:2" x14ac:dyDescent="0.15">
      <c r="A53" s="10" t="s">
        <v>81</v>
      </c>
      <c r="B53" s="45">
        <f>SUM(B49:B52)</f>
        <v>0</v>
      </c>
    </row>
    <row r="55" spans="1:2" x14ac:dyDescent="0.15">
      <c r="A55" s="11" t="s">
        <v>92</v>
      </c>
    </row>
    <row r="56" spans="1:2" x14ac:dyDescent="0.15">
      <c r="A56" s="11"/>
    </row>
    <row r="57" spans="1:2" x14ac:dyDescent="0.15">
      <c r="A57" s="11" t="s">
        <v>50</v>
      </c>
    </row>
    <row r="59" spans="1:2" x14ac:dyDescent="0.15">
      <c r="A59" s="40" t="s">
        <v>93</v>
      </c>
    </row>
    <row r="61" spans="1:2" x14ac:dyDescent="0.15">
      <c r="A61" s="46">
        <v>0.36458333333333331</v>
      </c>
    </row>
    <row r="62" spans="1:2" x14ac:dyDescent="0.15">
      <c r="A62" s="46">
        <v>0.375</v>
      </c>
    </row>
    <row r="63" spans="1:2" x14ac:dyDescent="0.15">
      <c r="A63" s="46">
        <v>0.39583333333333331</v>
      </c>
      <c r="B63" s="46">
        <v>0.41666666666666669</v>
      </c>
    </row>
    <row r="64" spans="1:2" x14ac:dyDescent="0.15">
      <c r="A64" s="46">
        <v>0.41666666666666669</v>
      </c>
      <c r="B64" s="46">
        <v>0.4375</v>
      </c>
    </row>
    <row r="65" spans="1:2" x14ac:dyDescent="0.15">
      <c r="A65" s="46">
        <v>0.4375</v>
      </c>
      <c r="B65" s="46">
        <v>0.45833333333333331</v>
      </c>
    </row>
    <row r="66" spans="1:2" x14ac:dyDescent="0.15">
      <c r="A66" s="46">
        <v>0.45833333333333331</v>
      </c>
      <c r="B66" s="46">
        <v>0.47916666666666669</v>
      </c>
    </row>
    <row r="67" spans="1:2" x14ac:dyDescent="0.15">
      <c r="A67" s="46">
        <v>0.47916666666666669</v>
      </c>
      <c r="B67" s="46">
        <v>0.5</v>
      </c>
    </row>
    <row r="68" spans="1:2" x14ac:dyDescent="0.15">
      <c r="A68" s="46">
        <v>0.5</v>
      </c>
      <c r="B68" s="46">
        <v>0.52083333333333337</v>
      </c>
    </row>
    <row r="69" spans="1:2" x14ac:dyDescent="0.15">
      <c r="A69" s="46">
        <v>0.52083333333333337</v>
      </c>
      <c r="B69" s="46">
        <v>0.54166666666666663</v>
      </c>
    </row>
    <row r="70" spans="1:2" x14ac:dyDescent="0.15">
      <c r="A70" s="46">
        <v>0.54166666666666663</v>
      </c>
      <c r="B70" s="46">
        <v>0.5625</v>
      </c>
    </row>
    <row r="71" spans="1:2" x14ac:dyDescent="0.15">
      <c r="A71" s="46">
        <v>0.5625</v>
      </c>
      <c r="B71" s="46">
        <v>0.58333333333333337</v>
      </c>
    </row>
    <row r="72" spans="1:2" x14ac:dyDescent="0.15">
      <c r="A72" s="46">
        <v>0.58333333333333337</v>
      </c>
      <c r="B72" s="46">
        <v>0.60416666666666663</v>
      </c>
    </row>
    <row r="73" spans="1:2" x14ac:dyDescent="0.15">
      <c r="A73" s="46">
        <v>0.60416666666666663</v>
      </c>
      <c r="B73" s="46">
        <v>0.625</v>
      </c>
    </row>
    <row r="74" spans="1:2" x14ac:dyDescent="0.15">
      <c r="A74" s="46">
        <v>0.625</v>
      </c>
      <c r="B74" s="46">
        <v>0.64583333333333337</v>
      </c>
    </row>
    <row r="75" spans="1:2" x14ac:dyDescent="0.15">
      <c r="A75" s="46">
        <v>0.64583333333333337</v>
      </c>
      <c r="B75" s="46">
        <v>0.66666666666666663</v>
      </c>
    </row>
    <row r="76" spans="1:2" x14ac:dyDescent="0.15">
      <c r="A76" s="46">
        <v>0.66666666666666663</v>
      </c>
      <c r="B76" s="46">
        <v>0.6875</v>
      </c>
    </row>
    <row r="77" spans="1:2" x14ac:dyDescent="0.15">
      <c r="A77" s="46">
        <v>0.6875</v>
      </c>
      <c r="B77" s="46">
        <v>0.70833333333333337</v>
      </c>
    </row>
    <row r="78" spans="1:2" x14ac:dyDescent="0.15">
      <c r="A78" s="46">
        <v>0.70833333333333337</v>
      </c>
      <c r="B78" s="46">
        <v>0.72916666666666663</v>
      </c>
    </row>
    <row r="79" spans="1:2" x14ac:dyDescent="0.15">
      <c r="A79" s="46">
        <v>0.72916666666666663</v>
      </c>
      <c r="B79" s="46">
        <v>0.75</v>
      </c>
    </row>
    <row r="80" spans="1:2" x14ac:dyDescent="0.15">
      <c r="A80" s="46">
        <v>0.75</v>
      </c>
      <c r="B80" s="46">
        <v>0.77083333333333337</v>
      </c>
    </row>
    <row r="81" spans="1:27" x14ac:dyDescent="0.15">
      <c r="A81" s="46">
        <v>0.77083333333333337</v>
      </c>
      <c r="B81" s="46">
        <v>0.79166666666666663</v>
      </c>
    </row>
    <row r="82" spans="1:27" x14ac:dyDescent="0.15">
      <c r="A82" s="46">
        <v>0.79166666666666663</v>
      </c>
      <c r="B82" s="46">
        <v>0.8125</v>
      </c>
    </row>
    <row r="83" spans="1:27" x14ac:dyDescent="0.15">
      <c r="A83" s="46">
        <v>0.8125</v>
      </c>
      <c r="B83" s="46">
        <v>0.83333333333333337</v>
      </c>
    </row>
    <row r="84" spans="1:27" x14ac:dyDescent="0.15">
      <c r="A84" s="46">
        <v>0.83333333333333337</v>
      </c>
      <c r="B84" s="46">
        <v>0.85416666666666663</v>
      </c>
    </row>
    <row r="85" spans="1:27" x14ac:dyDescent="0.15">
      <c r="A85" s="46">
        <v>0.85416666666666663</v>
      </c>
      <c r="B85" s="46">
        <v>0.875</v>
      </c>
    </row>
    <row r="86" spans="1:27" x14ac:dyDescent="0.15">
      <c r="A86" s="46">
        <v>0.875</v>
      </c>
      <c r="B86" s="46">
        <v>0.89583333333333337</v>
      </c>
    </row>
    <row r="87" spans="1:27" x14ac:dyDescent="0.15">
      <c r="A87" s="46"/>
      <c r="B87" s="46">
        <v>0.90625</v>
      </c>
    </row>
    <row r="89" spans="1:27" ht="39.950000000000003" customHeight="1" x14ac:dyDescent="0.15">
      <c r="A89" s="13" t="s">
        <v>96</v>
      </c>
      <c r="B89" s="10" t="s">
        <v>7</v>
      </c>
      <c r="C89" s="14" t="s">
        <v>29</v>
      </c>
      <c r="D89" s="15" t="s">
        <v>97</v>
      </c>
      <c r="E89" s="57" t="s">
        <v>128</v>
      </c>
      <c r="F89" s="16" t="s">
        <v>98</v>
      </c>
      <c r="G89" s="16" t="s">
        <v>99</v>
      </c>
      <c r="H89" s="17" t="s">
        <v>100</v>
      </c>
      <c r="I89" s="18" t="s">
        <v>101</v>
      </c>
      <c r="J89" s="19" t="s">
        <v>102</v>
      </c>
      <c r="K89" s="20" t="s">
        <v>103</v>
      </c>
      <c r="L89" s="10" t="s">
        <v>104</v>
      </c>
      <c r="M89" s="21" t="s">
        <v>105</v>
      </c>
      <c r="N89" s="10" t="s">
        <v>106</v>
      </c>
      <c r="O89" s="21" t="s">
        <v>107</v>
      </c>
      <c r="P89" s="21" t="s">
        <v>108</v>
      </c>
      <c r="Q89" s="21" t="s">
        <v>109</v>
      </c>
      <c r="R89" s="22" t="s">
        <v>110</v>
      </c>
      <c r="S89" s="22" t="s">
        <v>111</v>
      </c>
      <c r="T89" s="23" t="s">
        <v>112</v>
      </c>
      <c r="U89" s="23" t="s">
        <v>113</v>
      </c>
      <c r="V89" s="24" t="s">
        <v>114</v>
      </c>
      <c r="W89" s="25" t="s">
        <v>115</v>
      </c>
      <c r="X89" s="25" t="s">
        <v>116</v>
      </c>
      <c r="Y89" s="21" t="s">
        <v>2</v>
      </c>
      <c r="Z89" s="21" t="s">
        <v>11</v>
      </c>
      <c r="AA89" s="21" t="s">
        <v>127</v>
      </c>
    </row>
    <row r="90" spans="1:27" ht="39.950000000000003" customHeight="1" x14ac:dyDescent="0.15">
      <c r="A90" s="13"/>
      <c r="B90" s="52"/>
      <c r="C90" s="26">
        <f>申込書!$L$11</f>
        <v>0</v>
      </c>
      <c r="D90" s="14" t="str">
        <f>IF(C90="","",TEXT(C90,"aaa"))</f>
        <v>土</v>
      </c>
      <c r="E90" s="58" t="s">
        <v>129</v>
      </c>
      <c r="F90" s="47" t="str">
        <f>IF(AND(申込書!I15="〇",申込書!L15="",申込書!O15=""),"午前",IF(AND(申込書!I15="",申込書!L15="〇",申込書!O15=""),"午後",IF(AND(申込書!I15="",申込書!L15="",申込書!O15="〇"),"夜間",IF(AND(申込書!I15="〇",申込書!L15="〇",申込書!O15=""),"午前・午後",IF(AND(申込書!I15="",申込書!L15="〇",申込書!O15="〇"),"午後・夜間",IF(AND(申込書!I15="〇",申込書!L15="〇",申込書!O15="〇"),"全日",""))))))</f>
        <v/>
      </c>
      <c r="G90" s="50">
        <f>申込書!Z16</f>
        <v>0</v>
      </c>
      <c r="H90" s="27">
        <f>申込書!Q16</f>
        <v>0</v>
      </c>
      <c r="I90" s="18" t="s">
        <v>117</v>
      </c>
      <c r="J90" s="18">
        <f>申込書!U16</f>
        <v>0</v>
      </c>
      <c r="K90" s="48">
        <f>申込書!AD16</f>
        <v>0</v>
      </c>
      <c r="L90" s="28">
        <f>申込書!P15</f>
        <v>0</v>
      </c>
      <c r="M90" s="28">
        <f>申込書!G5</f>
        <v>0</v>
      </c>
      <c r="N90" s="10">
        <f>申込書!G9</f>
        <v>0</v>
      </c>
      <c r="O90" s="10" t="str">
        <f>IF(申込書!L$31="〇",申込書!H$31,IF(申込書!V$31="〇",申込書!R$31,""))</f>
        <v/>
      </c>
      <c r="P90" s="10" t="str">
        <f>IF(OR(申込書!L33="〇",申込書!Q33="〇"),"会議・研修会","")</f>
        <v/>
      </c>
      <c r="Q90" s="10"/>
      <c r="R90" s="29">
        <f>申込書!A36</f>
        <v>0</v>
      </c>
      <c r="S90" s="29">
        <f>申込書!H36</f>
        <v>0</v>
      </c>
      <c r="T90" s="30">
        <f>申込書!O36</f>
        <v>0</v>
      </c>
      <c r="U90" s="39">
        <f>申込書!V36</f>
        <v>0</v>
      </c>
      <c r="V90" s="24"/>
      <c r="W90" s="31"/>
      <c r="X90" s="51">
        <f>申込書!W5</f>
        <v>0</v>
      </c>
      <c r="Y90" s="28">
        <f>申込書!V6</f>
        <v>0</v>
      </c>
      <c r="Z90" s="21">
        <f>申込書!V7</f>
        <v>0</v>
      </c>
      <c r="AA90" s="21">
        <f>申込書!V9</f>
        <v>0</v>
      </c>
    </row>
    <row r="91" spans="1:27" ht="39.950000000000003" customHeight="1" x14ac:dyDescent="0.15">
      <c r="A91" s="13" t="s">
        <v>96</v>
      </c>
      <c r="B91" s="10" t="s">
        <v>7</v>
      </c>
      <c r="C91" s="14" t="s">
        <v>29</v>
      </c>
      <c r="D91" s="15" t="s">
        <v>97</v>
      </c>
      <c r="E91" s="57" t="s">
        <v>128</v>
      </c>
      <c r="F91" s="16" t="s">
        <v>98</v>
      </c>
      <c r="G91" s="16" t="s">
        <v>99</v>
      </c>
      <c r="H91" s="17" t="s">
        <v>100</v>
      </c>
      <c r="I91" s="18" t="s">
        <v>101</v>
      </c>
      <c r="J91" s="19" t="s">
        <v>93</v>
      </c>
      <c r="K91" s="20" t="s">
        <v>103</v>
      </c>
      <c r="L91" s="10" t="s">
        <v>104</v>
      </c>
      <c r="M91" s="21" t="s">
        <v>105</v>
      </c>
      <c r="N91" s="10" t="s">
        <v>106</v>
      </c>
      <c r="O91" s="21" t="s">
        <v>107</v>
      </c>
      <c r="P91" s="21" t="s">
        <v>108</v>
      </c>
      <c r="Q91" s="21" t="s">
        <v>109</v>
      </c>
      <c r="R91" s="22" t="s">
        <v>110</v>
      </c>
      <c r="S91" s="22" t="s">
        <v>111</v>
      </c>
      <c r="T91" s="23" t="s">
        <v>112</v>
      </c>
      <c r="U91" s="23" t="s">
        <v>113</v>
      </c>
      <c r="V91" s="24" t="s">
        <v>114</v>
      </c>
      <c r="W91" s="25" t="s">
        <v>115</v>
      </c>
      <c r="X91" s="25" t="s">
        <v>116</v>
      </c>
      <c r="Y91" s="21" t="s">
        <v>2</v>
      </c>
      <c r="Z91" s="21" t="s">
        <v>11</v>
      </c>
      <c r="AA91" s="21" t="s">
        <v>127</v>
      </c>
    </row>
    <row r="92" spans="1:27" ht="39.950000000000003" customHeight="1" x14ac:dyDescent="0.15">
      <c r="A92" s="13"/>
      <c r="B92" s="32"/>
      <c r="C92" s="26">
        <f>申込書!$L$11</f>
        <v>0</v>
      </c>
      <c r="D92" s="14" t="str">
        <f>IF(C92="","",TEXT(C92,"aaa"))</f>
        <v>土</v>
      </c>
      <c r="E92" s="58" t="s">
        <v>130</v>
      </c>
      <c r="F92" s="16" t="str">
        <f>IF(AND(申込書!I17="〇",申込書!L17="",申込書!O17=""),"午前",IF(AND(申込書!I17="",申込書!L17="〇",申込書!O17=""),"午後",IF(AND(申込書!I17="",申込書!L17="",申込書!O17="〇"),"夜間",IF(AND(申込書!I17="〇",申込書!L17="〇",申込書!O17=""),"午前・午後",IF(AND(申込書!I17="",申込書!L17="〇",申込書!O17="〇"),"午後・夜間",IF(AND(申込書!I17="〇",申込書!L17="〇",申込書!O17="〇"),"全日",""))))))</f>
        <v/>
      </c>
      <c r="G92" s="50">
        <f>申込書!Z18</f>
        <v>0</v>
      </c>
      <c r="H92" s="27">
        <f>申込書!Q18</f>
        <v>0</v>
      </c>
      <c r="I92" s="18" t="s">
        <v>117</v>
      </c>
      <c r="J92" s="18">
        <f>申込書!U18</f>
        <v>0</v>
      </c>
      <c r="K92" s="50">
        <f>申込書!AD18</f>
        <v>0</v>
      </c>
      <c r="L92" s="28">
        <f>申込書!P17</f>
        <v>0</v>
      </c>
      <c r="M92" s="28">
        <f>申込書!G5</f>
        <v>0</v>
      </c>
      <c r="N92" s="10">
        <f>申込書!G9</f>
        <v>0</v>
      </c>
      <c r="O92" s="10" t="str">
        <f>IF(申込書!L$31="〇",申込書!H$31,IF(申込書!V$31="〇",申込書!R$31,""))</f>
        <v/>
      </c>
      <c r="P92" s="10" t="str">
        <f>IF(OR(申込書!L33="〇",申込書!Q33="〇"),"会議・研修会","")</f>
        <v/>
      </c>
      <c r="Q92" s="10"/>
      <c r="R92" s="29">
        <f>申込書!A36</f>
        <v>0</v>
      </c>
      <c r="S92" s="29">
        <f>申込書!H36</f>
        <v>0</v>
      </c>
      <c r="T92" s="30">
        <f>申込書!O36</f>
        <v>0</v>
      </c>
      <c r="U92" s="39">
        <f>申込書!V36</f>
        <v>0</v>
      </c>
      <c r="V92" s="24"/>
      <c r="W92" s="31"/>
      <c r="X92" s="51">
        <f>申込書!W5</f>
        <v>0</v>
      </c>
      <c r="Y92" s="28">
        <f>申込書!V6</f>
        <v>0</v>
      </c>
      <c r="Z92" s="21">
        <f>申込書!V7</f>
        <v>0</v>
      </c>
      <c r="AA92" s="21">
        <f>申込書!V9</f>
        <v>0</v>
      </c>
    </row>
    <row r="93" spans="1:27" ht="39.950000000000003" customHeight="1" x14ac:dyDescent="0.15">
      <c r="A93" s="13" t="s">
        <v>96</v>
      </c>
      <c r="B93" s="10" t="s">
        <v>7</v>
      </c>
      <c r="C93" s="14" t="s">
        <v>29</v>
      </c>
      <c r="D93" s="15" t="s">
        <v>97</v>
      </c>
      <c r="E93" s="57" t="s">
        <v>128</v>
      </c>
      <c r="F93" s="16" t="s">
        <v>98</v>
      </c>
      <c r="G93" s="16" t="s">
        <v>99</v>
      </c>
      <c r="H93" s="17" t="s">
        <v>100</v>
      </c>
      <c r="I93" s="18" t="s">
        <v>101</v>
      </c>
      <c r="J93" s="49" t="s">
        <v>93</v>
      </c>
      <c r="K93" s="48" t="s">
        <v>103</v>
      </c>
      <c r="L93" s="10" t="s">
        <v>104</v>
      </c>
      <c r="M93" s="21" t="s">
        <v>105</v>
      </c>
      <c r="N93" s="10" t="s">
        <v>106</v>
      </c>
      <c r="O93" s="21" t="s">
        <v>107</v>
      </c>
      <c r="P93" s="21" t="s">
        <v>108</v>
      </c>
      <c r="Q93" s="21" t="s">
        <v>109</v>
      </c>
      <c r="R93" s="22" t="s">
        <v>110</v>
      </c>
      <c r="S93" s="22" t="s">
        <v>111</v>
      </c>
      <c r="T93" s="23" t="s">
        <v>112</v>
      </c>
      <c r="U93" s="23" t="s">
        <v>113</v>
      </c>
      <c r="V93" s="24" t="s">
        <v>114</v>
      </c>
      <c r="W93" s="25" t="s">
        <v>115</v>
      </c>
      <c r="X93" s="25" t="s">
        <v>116</v>
      </c>
      <c r="Y93" s="21" t="s">
        <v>2</v>
      </c>
      <c r="Z93" s="21" t="s">
        <v>11</v>
      </c>
      <c r="AA93" s="21" t="s">
        <v>127</v>
      </c>
    </row>
    <row r="94" spans="1:27" ht="39.950000000000003" customHeight="1" x14ac:dyDescent="0.15">
      <c r="A94" s="13"/>
      <c r="B94" s="32"/>
      <c r="C94" s="26">
        <f>申込書!$L$11</f>
        <v>0</v>
      </c>
      <c r="D94" s="14" t="str">
        <f>IF(C94="","",TEXT(C94,"aaa"))</f>
        <v>土</v>
      </c>
      <c r="E94" s="58" t="s">
        <v>131</v>
      </c>
      <c r="F94" s="16" t="str">
        <f>IF(AND(申込書!I19="〇",申込書!L19="",申込書!O19=""),"午前",IF(AND(申込書!I19="",申込書!L19="〇",申込書!O19=""),"午後",IF(AND(申込書!I19="",申込書!L19="",申込書!O19="〇"),"夜間",IF(AND(申込書!I19="〇",申込書!L19="〇",申込書!O19=""),"午前・午後",IF(AND(申込書!I19="",申込書!L19="〇",申込書!O19="〇"),"午後・夜間",IF(AND(申込書!I19="〇",申込書!L19="〇",申込書!O19="〇"),"全日",""))))))</f>
        <v/>
      </c>
      <c r="G94" s="50">
        <f>申込書!Z20</f>
        <v>0</v>
      </c>
      <c r="H94" s="27">
        <f>申込書!Q20</f>
        <v>0</v>
      </c>
      <c r="I94" s="18" t="s">
        <v>117</v>
      </c>
      <c r="J94" s="18">
        <f>申込書!U20</f>
        <v>0</v>
      </c>
      <c r="K94" s="50">
        <f>申込書!AD20</f>
        <v>0</v>
      </c>
      <c r="L94" s="28">
        <f>申込書!P19</f>
        <v>0</v>
      </c>
      <c r="M94" s="28">
        <f>申込書!G5</f>
        <v>0</v>
      </c>
      <c r="N94" s="10">
        <f>申込書!G9</f>
        <v>0</v>
      </c>
      <c r="O94" s="10" t="str">
        <f>IF(申込書!L$31="〇",申込書!H$31,IF(申込書!V$31="〇",申込書!R$31,""))</f>
        <v/>
      </c>
      <c r="P94" s="10" t="str">
        <f>IF(OR(申込書!L33="〇",申込書!Q33="〇"),"会議・研修会","")</f>
        <v/>
      </c>
      <c r="Q94" s="10"/>
      <c r="R94" s="29">
        <f>申込書!A36</f>
        <v>0</v>
      </c>
      <c r="S94" s="29">
        <f>申込書!H36</f>
        <v>0</v>
      </c>
      <c r="T94" s="30">
        <f>申込書!O36</f>
        <v>0</v>
      </c>
      <c r="U94" s="39">
        <f>申込書!V36</f>
        <v>0</v>
      </c>
      <c r="V94" s="24"/>
      <c r="W94" s="31"/>
      <c r="X94" s="51">
        <f>申込書!W5</f>
        <v>0</v>
      </c>
      <c r="Y94" s="28">
        <f>申込書!V6</f>
        <v>0</v>
      </c>
      <c r="Z94" s="21">
        <f>申込書!V7</f>
        <v>0</v>
      </c>
      <c r="AA94" s="21">
        <f>申込書!V9</f>
        <v>0</v>
      </c>
    </row>
    <row r="95" spans="1:27" ht="39.950000000000003" customHeight="1" x14ac:dyDescent="0.15">
      <c r="A95" s="13" t="s">
        <v>96</v>
      </c>
      <c r="B95" s="10" t="s">
        <v>7</v>
      </c>
      <c r="C95" s="14" t="s">
        <v>29</v>
      </c>
      <c r="D95" s="15" t="s">
        <v>97</v>
      </c>
      <c r="E95" s="57" t="s">
        <v>128</v>
      </c>
      <c r="F95" s="16" t="s">
        <v>98</v>
      </c>
      <c r="G95" s="16" t="s">
        <v>99</v>
      </c>
      <c r="H95" s="17" t="s">
        <v>100</v>
      </c>
      <c r="I95" s="18" t="s">
        <v>101</v>
      </c>
      <c r="J95" s="49" t="s">
        <v>93</v>
      </c>
      <c r="K95" s="48" t="s">
        <v>103</v>
      </c>
      <c r="L95" s="10" t="s">
        <v>104</v>
      </c>
      <c r="M95" s="21" t="s">
        <v>105</v>
      </c>
      <c r="N95" s="10" t="s">
        <v>106</v>
      </c>
      <c r="O95" s="21" t="s">
        <v>107</v>
      </c>
      <c r="P95" s="21" t="s">
        <v>108</v>
      </c>
      <c r="Q95" s="21" t="s">
        <v>109</v>
      </c>
      <c r="R95" s="22" t="s">
        <v>110</v>
      </c>
      <c r="S95" s="22" t="s">
        <v>111</v>
      </c>
      <c r="T95" s="23" t="s">
        <v>112</v>
      </c>
      <c r="U95" s="23" t="s">
        <v>113</v>
      </c>
      <c r="V95" s="24" t="s">
        <v>114</v>
      </c>
      <c r="W95" s="25" t="s">
        <v>115</v>
      </c>
      <c r="X95" s="25" t="s">
        <v>116</v>
      </c>
      <c r="Y95" s="21" t="s">
        <v>2</v>
      </c>
      <c r="Z95" s="21" t="s">
        <v>11</v>
      </c>
      <c r="AA95" s="21" t="s">
        <v>127</v>
      </c>
    </row>
    <row r="96" spans="1:27" ht="39.950000000000003" customHeight="1" x14ac:dyDescent="0.15">
      <c r="A96" s="13"/>
      <c r="B96" s="32"/>
      <c r="C96" s="26">
        <f>申込書!$L$11</f>
        <v>0</v>
      </c>
      <c r="D96" s="14" t="str">
        <f>IF(C96="","",TEXT(C96,"aaa"))</f>
        <v>土</v>
      </c>
      <c r="E96" s="58" t="s">
        <v>132</v>
      </c>
      <c r="F96" s="16" t="str">
        <f>IF(AND(申込書!I21="〇",申込書!L21="",申込書!O21=""),"午前",IF(AND(申込書!I21="",申込書!L21="〇",申込書!O21=""),"午後",IF(AND(申込書!I21="",申込書!L21="",申込書!O21="〇"),"夜間",IF(AND(申込書!I21="〇",申込書!L21="〇",申込書!O21=""),"午前・午後",IF(AND(申込書!I21="",申込書!L21="〇",申込書!O21="〇"),"午後・夜間",IF(AND(申込書!I21="〇",申込書!L21="〇",申込書!O21="〇"),"全日",""))))))</f>
        <v/>
      </c>
      <c r="G96" s="50">
        <f>申込書!Z22</f>
        <v>0</v>
      </c>
      <c r="H96" s="27">
        <f>申込書!Q22</f>
        <v>0</v>
      </c>
      <c r="I96" s="18" t="s">
        <v>117</v>
      </c>
      <c r="J96" s="18">
        <f>申込書!U22</f>
        <v>0</v>
      </c>
      <c r="K96" s="50">
        <f>申込書!AD22</f>
        <v>0</v>
      </c>
      <c r="L96" s="28">
        <f>申込書!P21</f>
        <v>0</v>
      </c>
      <c r="M96" s="28">
        <f>申込書!G7</f>
        <v>0</v>
      </c>
      <c r="N96" s="10">
        <f>申込書!G9</f>
        <v>0</v>
      </c>
      <c r="O96" s="10" t="str">
        <f>IF(申込書!L$31="〇",申込書!H$31,IF(申込書!V$31="〇",申込書!R$31,""))</f>
        <v/>
      </c>
      <c r="P96" s="10" t="str">
        <f>IF(OR(申込書!L33="〇",申込書!Q33="〇"),"会議・研修会","")</f>
        <v/>
      </c>
      <c r="Q96" s="10"/>
      <c r="R96" s="29">
        <f>申込書!A36</f>
        <v>0</v>
      </c>
      <c r="S96" s="29">
        <f>申込書!H36</f>
        <v>0</v>
      </c>
      <c r="T96" s="30">
        <f>申込書!O36</f>
        <v>0</v>
      </c>
      <c r="U96" s="39">
        <f>申込書!V36</f>
        <v>0</v>
      </c>
      <c r="V96" s="24"/>
      <c r="W96" s="31"/>
      <c r="X96" s="51">
        <f>申込書!W5</f>
        <v>0</v>
      </c>
      <c r="Y96" s="28">
        <f>申込書!V6</f>
        <v>0</v>
      </c>
      <c r="Z96" s="21">
        <f>申込書!V7</f>
        <v>0</v>
      </c>
      <c r="AA96" s="21">
        <f>申込書!V9</f>
        <v>0</v>
      </c>
    </row>
    <row r="97" spans="1:27" ht="39.950000000000003" customHeight="1" x14ac:dyDescent="0.15">
      <c r="A97" s="13" t="s">
        <v>96</v>
      </c>
      <c r="B97" s="10" t="s">
        <v>7</v>
      </c>
      <c r="C97" s="14" t="s">
        <v>29</v>
      </c>
      <c r="D97" s="15" t="s">
        <v>97</v>
      </c>
      <c r="E97" s="57" t="s">
        <v>128</v>
      </c>
      <c r="F97" s="16" t="s">
        <v>98</v>
      </c>
      <c r="G97" s="16" t="s">
        <v>99</v>
      </c>
      <c r="H97" s="17" t="s">
        <v>100</v>
      </c>
      <c r="I97" s="18" t="s">
        <v>101</v>
      </c>
      <c r="J97" s="49" t="s">
        <v>93</v>
      </c>
      <c r="K97" s="48" t="s">
        <v>103</v>
      </c>
      <c r="L97" s="10" t="s">
        <v>104</v>
      </c>
      <c r="M97" s="21" t="s">
        <v>105</v>
      </c>
      <c r="N97" s="10" t="s">
        <v>106</v>
      </c>
      <c r="O97" s="21" t="s">
        <v>107</v>
      </c>
      <c r="P97" s="21" t="s">
        <v>108</v>
      </c>
      <c r="Q97" s="21" t="s">
        <v>109</v>
      </c>
      <c r="R97" s="22" t="s">
        <v>110</v>
      </c>
      <c r="S97" s="22" t="s">
        <v>111</v>
      </c>
      <c r="T97" s="23" t="s">
        <v>112</v>
      </c>
      <c r="U97" s="23" t="s">
        <v>113</v>
      </c>
      <c r="V97" s="24" t="s">
        <v>114</v>
      </c>
      <c r="W97" s="25" t="s">
        <v>115</v>
      </c>
      <c r="X97" s="25" t="s">
        <v>116</v>
      </c>
      <c r="Y97" s="21" t="s">
        <v>2</v>
      </c>
      <c r="Z97" s="21" t="s">
        <v>11</v>
      </c>
      <c r="AA97" s="21" t="s">
        <v>127</v>
      </c>
    </row>
    <row r="98" spans="1:27" ht="39.950000000000003" customHeight="1" x14ac:dyDescent="0.15">
      <c r="A98" s="13"/>
      <c r="B98" s="32"/>
      <c r="C98" s="26">
        <f>申込書!$L$11</f>
        <v>0</v>
      </c>
      <c r="D98" s="14" t="str">
        <f>IF(C98="","",TEXT(C98,"aaa"))</f>
        <v>土</v>
      </c>
      <c r="E98" s="58" t="s">
        <v>133</v>
      </c>
      <c r="F98" s="16" t="str">
        <f>IF(AND(申込書!I23="〇",申込書!L23="",申込書!O23=""),"午前",IF(AND(申込書!I23="",申込書!L23="〇",申込書!O23=""),"午後",IF(AND(申込書!I23="",申込書!L23="",申込書!O23="〇"),"夜間",IF(AND(申込書!I23="〇",申込書!L23="〇",申込書!O23=""),"午前・午後",IF(AND(申込書!I23="",申込書!L23="〇",申込書!O23="〇"),"午後・夜間",IF(AND(申込書!I23="〇",申込書!L23="〇",申込書!O23="〇"),"全日",""))))))</f>
        <v/>
      </c>
      <c r="G98" s="50">
        <f>申込書!Z24</f>
        <v>0</v>
      </c>
      <c r="H98" s="27">
        <f>申込書!Q24</f>
        <v>0</v>
      </c>
      <c r="I98" s="18" t="s">
        <v>117</v>
      </c>
      <c r="J98" s="18">
        <f>申込書!U24</f>
        <v>0</v>
      </c>
      <c r="K98" s="50">
        <f>申込書!AD24</f>
        <v>0</v>
      </c>
      <c r="L98" s="28">
        <f>申込書!P23</f>
        <v>0</v>
      </c>
      <c r="M98" s="28">
        <f>申込書!G9</f>
        <v>0</v>
      </c>
      <c r="N98" s="10">
        <f>申込書!G9</f>
        <v>0</v>
      </c>
      <c r="O98" s="10" t="str">
        <f>IF(申込書!L$31="〇",申込書!H$31,IF(申込書!V$31="〇",申込書!R$31,""))</f>
        <v/>
      </c>
      <c r="P98" s="10" t="str">
        <f>IF(OR(申込書!L33="〇",申込書!Q33="〇"),"会議・研修会","")</f>
        <v/>
      </c>
      <c r="Q98" s="10"/>
      <c r="R98" s="29">
        <f>申込書!A36</f>
        <v>0</v>
      </c>
      <c r="S98" s="29">
        <f>申込書!H36</f>
        <v>0</v>
      </c>
      <c r="T98" s="30">
        <f>申込書!O36</f>
        <v>0</v>
      </c>
      <c r="U98" s="39">
        <f>申込書!V36</f>
        <v>0</v>
      </c>
      <c r="V98" s="24"/>
      <c r="W98" s="31"/>
      <c r="X98" s="51">
        <f>申込書!W5</f>
        <v>0</v>
      </c>
      <c r="Y98" s="28">
        <f>申込書!V6</f>
        <v>0</v>
      </c>
      <c r="Z98" s="21">
        <f>申込書!V7</f>
        <v>0</v>
      </c>
      <c r="AA98" s="21">
        <f>申込書!V9</f>
        <v>0</v>
      </c>
    </row>
  </sheetData>
  <phoneticPr fontId="2"/>
  <conditionalFormatting sqref="D89:E89">
    <cfRule type="cellIs" dxfId="59" priority="73" stopIfTrue="1" operator="between">
      <formula>"土"</formula>
      <formula>"日"</formula>
    </cfRule>
  </conditionalFormatting>
  <conditionalFormatting sqref="O89">
    <cfRule type="cellIs" dxfId="58" priority="74" stopIfTrue="1" operator="between">
      <formula>"会員"</formula>
      <formula>"会員"</formula>
    </cfRule>
    <cfRule type="cellIs" dxfId="57" priority="75" stopIfTrue="1" operator="between">
      <formula>"非会員"</formula>
      <formula>"非会員"</formula>
    </cfRule>
    <cfRule type="cellIs" dxfId="56" priority="76" stopIfTrue="1" operator="between">
      <formula>"関係団体"</formula>
      <formula>"関係団体"</formula>
    </cfRule>
  </conditionalFormatting>
  <conditionalFormatting sqref="V89">
    <cfRule type="cellIs" dxfId="55" priority="77" stopIfTrue="1" operator="between">
      <formula>"現金"</formula>
      <formula>"現金"</formula>
    </cfRule>
    <cfRule type="cellIs" dxfId="54" priority="78" stopIfTrue="1" operator="between">
      <formula>"振込"</formula>
      <formula>"振込"</formula>
    </cfRule>
  </conditionalFormatting>
  <conditionalFormatting sqref="O90">
    <cfRule type="cellIs" dxfId="53" priority="70" stopIfTrue="1" operator="between">
      <formula>"会員"</formula>
      <formula>"会員"</formula>
    </cfRule>
    <cfRule type="cellIs" dxfId="52" priority="71" stopIfTrue="1" operator="between">
      <formula>"非会員"</formula>
      <formula>"非会員"</formula>
    </cfRule>
    <cfRule type="cellIs" dxfId="51" priority="72" stopIfTrue="1" operator="between">
      <formula>"関係団体"</formula>
      <formula>"関係団体"</formula>
    </cfRule>
  </conditionalFormatting>
  <conditionalFormatting sqref="D90:E90">
    <cfRule type="cellIs" dxfId="50" priority="69" stopIfTrue="1" operator="between">
      <formula>"土"</formula>
      <formula>"日"</formula>
    </cfRule>
  </conditionalFormatting>
  <conditionalFormatting sqref="V90">
    <cfRule type="cellIs" dxfId="49" priority="67" stopIfTrue="1" operator="between">
      <formula>"現金"</formula>
      <formula>"現金"</formula>
    </cfRule>
    <cfRule type="cellIs" dxfId="48" priority="68" stopIfTrue="1" operator="between">
      <formula>"振込"</formula>
      <formula>"振込"</formula>
    </cfRule>
  </conditionalFormatting>
  <conditionalFormatting sqref="D91:E91">
    <cfRule type="cellIs" dxfId="47" priority="61" stopIfTrue="1" operator="between">
      <formula>"土"</formula>
      <formula>"日"</formula>
    </cfRule>
  </conditionalFormatting>
  <conditionalFormatting sqref="O91">
    <cfRule type="cellIs" dxfId="46" priority="62" stopIfTrue="1" operator="between">
      <formula>"会員"</formula>
      <formula>"会員"</formula>
    </cfRule>
    <cfRule type="cellIs" dxfId="45" priority="63" stopIfTrue="1" operator="between">
      <formula>"非会員"</formula>
      <formula>"非会員"</formula>
    </cfRule>
    <cfRule type="cellIs" dxfId="44" priority="64" stopIfTrue="1" operator="between">
      <formula>"関係団体"</formula>
      <formula>"関係団体"</formula>
    </cfRule>
  </conditionalFormatting>
  <conditionalFormatting sqref="V91">
    <cfRule type="cellIs" dxfId="43" priority="65" stopIfTrue="1" operator="between">
      <formula>"現金"</formula>
      <formula>"現金"</formula>
    </cfRule>
    <cfRule type="cellIs" dxfId="42" priority="66" stopIfTrue="1" operator="between">
      <formula>"振込"</formula>
      <formula>"振込"</formula>
    </cfRule>
  </conditionalFormatting>
  <conditionalFormatting sqref="D92:E92">
    <cfRule type="cellIs" dxfId="41" priority="57" stopIfTrue="1" operator="between">
      <formula>"土"</formula>
      <formula>"日"</formula>
    </cfRule>
  </conditionalFormatting>
  <conditionalFormatting sqref="V92">
    <cfRule type="cellIs" dxfId="40" priority="55" stopIfTrue="1" operator="between">
      <formula>"現金"</formula>
      <formula>"現金"</formula>
    </cfRule>
    <cfRule type="cellIs" dxfId="39" priority="56" stopIfTrue="1" operator="between">
      <formula>"振込"</formula>
      <formula>"振込"</formula>
    </cfRule>
  </conditionalFormatting>
  <conditionalFormatting sqref="D93:E93">
    <cfRule type="cellIs" dxfId="38" priority="49" stopIfTrue="1" operator="between">
      <formula>"土"</formula>
      <formula>"日"</formula>
    </cfRule>
  </conditionalFormatting>
  <conditionalFormatting sqref="O93">
    <cfRule type="cellIs" dxfId="37" priority="50" stopIfTrue="1" operator="between">
      <formula>"会員"</formula>
      <formula>"会員"</formula>
    </cfRule>
    <cfRule type="cellIs" dxfId="36" priority="51" stopIfTrue="1" operator="between">
      <formula>"非会員"</formula>
      <formula>"非会員"</formula>
    </cfRule>
    <cfRule type="cellIs" dxfId="35" priority="52" stopIfTrue="1" operator="between">
      <formula>"関係団体"</formula>
      <formula>"関係団体"</formula>
    </cfRule>
  </conditionalFormatting>
  <conditionalFormatting sqref="V93">
    <cfRule type="cellIs" dxfId="34" priority="53" stopIfTrue="1" operator="between">
      <formula>"現金"</formula>
      <formula>"現金"</formula>
    </cfRule>
    <cfRule type="cellIs" dxfId="33" priority="54" stopIfTrue="1" operator="between">
      <formula>"振込"</formula>
      <formula>"振込"</formula>
    </cfRule>
  </conditionalFormatting>
  <conditionalFormatting sqref="D94:E94">
    <cfRule type="cellIs" dxfId="32" priority="45" stopIfTrue="1" operator="between">
      <formula>"土"</formula>
      <formula>"日"</formula>
    </cfRule>
  </conditionalFormatting>
  <conditionalFormatting sqref="V94">
    <cfRule type="cellIs" dxfId="31" priority="43" stopIfTrue="1" operator="between">
      <formula>"現金"</formula>
      <formula>"現金"</formula>
    </cfRule>
    <cfRule type="cellIs" dxfId="30" priority="44" stopIfTrue="1" operator="between">
      <formula>"振込"</formula>
      <formula>"振込"</formula>
    </cfRule>
  </conditionalFormatting>
  <conditionalFormatting sqref="D95:E95">
    <cfRule type="cellIs" dxfId="29" priority="31" stopIfTrue="1" operator="between">
      <formula>"土"</formula>
      <formula>"日"</formula>
    </cfRule>
  </conditionalFormatting>
  <conditionalFormatting sqref="O95">
    <cfRule type="cellIs" dxfId="28" priority="32" stopIfTrue="1" operator="between">
      <formula>"会員"</formula>
      <formula>"会員"</formula>
    </cfRule>
    <cfRule type="cellIs" dxfId="27" priority="33" stopIfTrue="1" operator="between">
      <formula>"非会員"</formula>
      <formula>"非会員"</formula>
    </cfRule>
    <cfRule type="cellIs" dxfId="26" priority="34" stopIfTrue="1" operator="between">
      <formula>"関係団体"</formula>
      <formula>"関係団体"</formula>
    </cfRule>
  </conditionalFormatting>
  <conditionalFormatting sqref="V95">
    <cfRule type="cellIs" dxfId="25" priority="35" stopIfTrue="1" operator="between">
      <formula>"現金"</formula>
      <formula>"現金"</formula>
    </cfRule>
    <cfRule type="cellIs" dxfId="24" priority="36" stopIfTrue="1" operator="between">
      <formula>"振込"</formula>
      <formula>"振込"</formula>
    </cfRule>
  </conditionalFormatting>
  <conditionalFormatting sqref="D96:E96">
    <cfRule type="cellIs" dxfId="23" priority="30" stopIfTrue="1" operator="between">
      <formula>"土"</formula>
      <formula>"日"</formula>
    </cfRule>
  </conditionalFormatting>
  <conditionalFormatting sqref="V96">
    <cfRule type="cellIs" dxfId="22" priority="28" stopIfTrue="1" operator="between">
      <formula>"現金"</formula>
      <formula>"現金"</formula>
    </cfRule>
    <cfRule type="cellIs" dxfId="21" priority="29" stopIfTrue="1" operator="between">
      <formula>"振込"</formula>
      <formula>"振込"</formula>
    </cfRule>
  </conditionalFormatting>
  <conditionalFormatting sqref="D97:E97">
    <cfRule type="cellIs" dxfId="20" priority="19" stopIfTrue="1" operator="between">
      <formula>"土"</formula>
      <formula>"日"</formula>
    </cfRule>
  </conditionalFormatting>
  <conditionalFormatting sqref="O97">
    <cfRule type="cellIs" dxfId="19" priority="20" stopIfTrue="1" operator="between">
      <formula>"会員"</formula>
      <formula>"会員"</formula>
    </cfRule>
    <cfRule type="cellIs" dxfId="18" priority="21" stopIfTrue="1" operator="between">
      <formula>"非会員"</formula>
      <formula>"非会員"</formula>
    </cfRule>
    <cfRule type="cellIs" dxfId="17" priority="22" stopIfTrue="1" operator="between">
      <formula>"関係団体"</formula>
      <formula>"関係団体"</formula>
    </cfRule>
  </conditionalFormatting>
  <conditionalFormatting sqref="V97">
    <cfRule type="cellIs" dxfId="16" priority="23" stopIfTrue="1" operator="between">
      <formula>"現金"</formula>
      <formula>"現金"</formula>
    </cfRule>
    <cfRule type="cellIs" dxfId="15" priority="24" stopIfTrue="1" operator="between">
      <formula>"振込"</formula>
      <formula>"振込"</formula>
    </cfRule>
  </conditionalFormatting>
  <conditionalFormatting sqref="D98:E98">
    <cfRule type="cellIs" dxfId="14" priority="18" stopIfTrue="1" operator="between">
      <formula>"土"</formula>
      <formula>"日"</formula>
    </cfRule>
  </conditionalFormatting>
  <conditionalFormatting sqref="V98">
    <cfRule type="cellIs" dxfId="13" priority="16" stopIfTrue="1" operator="between">
      <formula>"現金"</formula>
      <formula>"現金"</formula>
    </cfRule>
    <cfRule type="cellIs" dxfId="12" priority="17" stopIfTrue="1" operator="between">
      <formula>"振込"</formula>
      <formula>"振込"</formula>
    </cfRule>
  </conditionalFormatting>
  <conditionalFormatting sqref="O92">
    <cfRule type="cellIs" dxfId="11" priority="10" stopIfTrue="1" operator="between">
      <formula>"会員"</formula>
      <formula>"会員"</formula>
    </cfRule>
    <cfRule type="cellIs" dxfId="10" priority="11" stopIfTrue="1" operator="between">
      <formula>"非会員"</formula>
      <formula>"非会員"</formula>
    </cfRule>
    <cfRule type="cellIs" dxfId="9" priority="12" stopIfTrue="1" operator="between">
      <formula>"関係団体"</formula>
      <formula>"関係団体"</formula>
    </cfRule>
  </conditionalFormatting>
  <conditionalFormatting sqref="O94">
    <cfRule type="cellIs" dxfId="8" priority="7" stopIfTrue="1" operator="between">
      <formula>"会員"</formula>
      <formula>"会員"</formula>
    </cfRule>
    <cfRule type="cellIs" dxfId="7" priority="8" stopIfTrue="1" operator="between">
      <formula>"非会員"</formula>
      <formula>"非会員"</formula>
    </cfRule>
    <cfRule type="cellIs" dxfId="6" priority="9" stopIfTrue="1" operator="between">
      <formula>"関係団体"</formula>
      <formula>"関係団体"</formula>
    </cfRule>
  </conditionalFormatting>
  <conditionalFormatting sqref="O96">
    <cfRule type="cellIs" dxfId="5" priority="4" stopIfTrue="1" operator="between">
      <formula>"会員"</formula>
      <formula>"会員"</formula>
    </cfRule>
    <cfRule type="cellIs" dxfId="4" priority="5" stopIfTrue="1" operator="between">
      <formula>"非会員"</formula>
      <formula>"非会員"</formula>
    </cfRule>
    <cfRule type="cellIs" dxfId="3" priority="6" stopIfTrue="1" operator="between">
      <formula>"関係団体"</formula>
      <formula>"関係団体"</formula>
    </cfRule>
  </conditionalFormatting>
  <conditionalFormatting sqref="O98">
    <cfRule type="cellIs" dxfId="2" priority="1" stopIfTrue="1" operator="between">
      <formula>"会員"</formula>
      <formula>"会員"</formula>
    </cfRule>
    <cfRule type="cellIs" dxfId="1" priority="2" stopIfTrue="1" operator="between">
      <formula>"非会員"</formula>
      <formula>"非会員"</formula>
    </cfRule>
    <cfRule type="cellIs" dxfId="0" priority="3" stopIfTrue="1" operator="between">
      <formula>"関係団体"</formula>
      <formula>"関係団体"</formula>
    </cfRule>
  </conditionalFormatting>
  <dataValidations disablePrompts="1" count="9">
    <dataValidation imeMode="halfAlpha" allowBlank="1" showInputMessage="1" showErrorMessage="1" sqref="A94 A90 K93 W89:X98 K97 Q89:U98 B1:E9 A92 H89:H98 J89:J98 K89:K91 Z89:AA98 A96 K95 A98 C89:C98" xr:uid="{00000000-0002-0000-0100-000000000000}"/>
    <dataValidation type="list" imeMode="halfAlpha" allowBlank="1" showInputMessage="1" showErrorMessage="1" sqref="I90 I92 I94 I96 I98" xr:uid="{00000000-0002-0000-0100-000001000000}">
      <formula1>から</formula1>
    </dataValidation>
    <dataValidation allowBlank="1" showInputMessage="1" sqref="B90 B92 B94 B96 B98" xr:uid="{00000000-0002-0000-0100-000002000000}"/>
    <dataValidation type="list" imeMode="hiragana" allowBlank="1" showInputMessage="1" showErrorMessage="1" sqref="Y90 Y92 Y94 Y96 Y98" xr:uid="{00000000-0002-0000-0100-000003000000}">
      <formula1>住所</formula1>
    </dataValidation>
    <dataValidation type="list" allowBlank="1" showInputMessage="1" showErrorMessage="1" sqref="P90 P92 P94 P96 P98" xr:uid="{00000000-0002-0000-0100-000004000000}">
      <formula1>使用区分</formula1>
    </dataValidation>
    <dataValidation type="list" allowBlank="1" showInputMessage="1" showErrorMessage="1" sqref="F90 F92 F94 F96 F98" xr:uid="{00000000-0002-0000-0100-000005000000}">
      <formula1>時間</formula1>
    </dataValidation>
    <dataValidation type="list" imeMode="hiragana" allowBlank="1" showInputMessage="1" showErrorMessage="1" sqref="L90 L92 L94 L96 L98" xr:uid="{00000000-0002-0000-0100-000006000000}">
      <formula1>会議名</formula1>
    </dataValidation>
    <dataValidation imeMode="hiragana" allowBlank="1" showInputMessage="1" showErrorMessage="1" sqref="N89:N98" xr:uid="{00000000-0002-0000-0100-000007000000}"/>
    <dataValidation type="list" imeMode="halfAlpha" allowBlank="1" showInputMessage="1" showErrorMessage="1" sqref="V90 V92 V94 V96 V98" xr:uid="{00000000-0002-0000-0100-000008000000}">
      <formula1>入金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申込書</vt:lpstr>
      <vt:lpstr>Sheet1</vt:lpstr>
      <vt:lpstr>申込書!Print_Area</vt:lpstr>
    </vt:vector>
  </TitlesOfParts>
  <Company>商工会議所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蕨商工会議所</dc:creator>
  <cp:lastModifiedBy>warabi16</cp:lastModifiedBy>
  <cp:lastPrinted>2020-12-11T05:50:12Z</cp:lastPrinted>
  <dcterms:created xsi:type="dcterms:W3CDTF">2004-04-05T05:12:04Z</dcterms:created>
  <dcterms:modified xsi:type="dcterms:W3CDTF">2021-01-20T07:13:48Z</dcterms:modified>
</cp:coreProperties>
</file>